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oud\OneDrive\2019_2020\Munkaügy\"/>
    </mc:Choice>
  </mc:AlternateContent>
  <bookViews>
    <workbookView xWindow="0" yWindow="0" windowWidth="24000" windowHeight="9630"/>
  </bookViews>
  <sheets>
    <sheet name="Rendkívüli helyettesítés" sheetId="1" r:id="rId1"/>
    <sheet name="Munk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2" l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4" i="1"/>
  <c r="A8" i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F37" i="1" s="1"/>
  <c r="D38" i="1"/>
  <c r="D39" i="1"/>
  <c r="D40" i="1"/>
  <c r="D41" i="1"/>
  <c r="D42" i="1"/>
  <c r="D43" i="1"/>
  <c r="D44" i="1"/>
  <c r="D45" i="1"/>
  <c r="F45" i="1" s="1"/>
  <c r="D46" i="1"/>
  <c r="D47" i="1"/>
  <c r="D48" i="1"/>
  <c r="D49" i="1"/>
  <c r="D50" i="1"/>
  <c r="D51" i="1"/>
  <c r="D52" i="1"/>
  <c r="D53" i="1"/>
  <c r="F53" i="1" s="1"/>
  <c r="D54" i="1"/>
  <c r="D55" i="1"/>
  <c r="D56" i="1"/>
  <c r="D57" i="1"/>
  <c r="D58" i="1"/>
  <c r="D59" i="1"/>
  <c r="D60" i="1"/>
  <c r="D61" i="1"/>
  <c r="F61" i="1" s="1"/>
  <c r="D62" i="1"/>
  <c r="D63" i="1"/>
  <c r="D64" i="1"/>
  <c r="D65" i="1"/>
  <c r="D66" i="1"/>
  <c r="D67" i="1"/>
  <c r="D68" i="1"/>
  <c r="D69" i="1"/>
  <c r="F69" i="1" s="1"/>
  <c r="D70" i="1"/>
  <c r="D71" i="1"/>
  <c r="D72" i="1"/>
  <c r="D73" i="1"/>
  <c r="D74" i="1"/>
  <c r="D75" i="1"/>
  <c r="D76" i="1"/>
  <c r="D77" i="1"/>
  <c r="F77" i="1" s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F101" i="1" s="1"/>
  <c r="D102" i="1"/>
  <c r="D103" i="1"/>
  <c r="D104" i="1"/>
  <c r="D105" i="1"/>
  <c r="D106" i="1"/>
  <c r="D107" i="1"/>
  <c r="D108" i="1"/>
  <c r="D109" i="1"/>
  <c r="F109" i="1" s="1"/>
  <c r="D110" i="1"/>
  <c r="D111" i="1"/>
  <c r="D112" i="1"/>
  <c r="D113" i="1"/>
  <c r="D114" i="1"/>
  <c r="D115" i="1"/>
  <c r="D116" i="1"/>
  <c r="D117" i="1"/>
  <c r="F117" i="1" s="1"/>
  <c r="D118" i="1"/>
  <c r="D119" i="1"/>
  <c r="D120" i="1"/>
  <c r="D121" i="1"/>
  <c r="D122" i="1"/>
  <c r="D123" i="1"/>
  <c r="D124" i="1"/>
  <c r="D125" i="1"/>
  <c r="F125" i="1" s="1"/>
  <c r="D126" i="1"/>
  <c r="D127" i="1"/>
  <c r="D128" i="1"/>
  <c r="D129" i="1"/>
  <c r="D130" i="1"/>
  <c r="D131" i="1"/>
  <c r="D132" i="1"/>
  <c r="D133" i="1"/>
  <c r="F133" i="1" s="1"/>
  <c r="D134" i="1"/>
  <c r="D135" i="1"/>
  <c r="D136" i="1"/>
  <c r="D137" i="1"/>
  <c r="D138" i="1"/>
  <c r="D139" i="1"/>
  <c r="D140" i="1"/>
  <c r="D141" i="1"/>
  <c r="F141" i="1" s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F165" i="1" s="1"/>
  <c r="D166" i="1"/>
  <c r="D167" i="1"/>
  <c r="D168" i="1"/>
  <c r="D169" i="1"/>
  <c r="D170" i="1"/>
  <c r="D171" i="1"/>
  <c r="D172" i="1"/>
  <c r="D173" i="1"/>
  <c r="F173" i="1" s="1"/>
  <c r="D174" i="1"/>
  <c r="D175" i="1"/>
  <c r="D176" i="1"/>
  <c r="D177" i="1"/>
  <c r="D178" i="1"/>
  <c r="D179" i="1"/>
  <c r="D180" i="1"/>
  <c r="D181" i="1"/>
  <c r="F181" i="1" s="1"/>
  <c r="D182" i="1"/>
  <c r="D183" i="1"/>
  <c r="D184" i="1"/>
  <c r="D185" i="1"/>
  <c r="D186" i="1"/>
  <c r="D187" i="1"/>
  <c r="D188" i="1"/>
  <c r="D189" i="1"/>
  <c r="F189" i="1" s="1"/>
  <c r="D190" i="1"/>
  <c r="D191" i="1"/>
  <c r="D192" i="1"/>
  <c r="D193" i="1"/>
  <c r="P4" i="2"/>
  <c r="R4" i="2" s="1"/>
  <c r="S4" i="2" s="1"/>
  <c r="D14" i="1"/>
  <c r="F157" i="1" l="1"/>
  <c r="F93" i="1"/>
  <c r="F29" i="1"/>
  <c r="T4" i="2"/>
  <c r="F149" i="1"/>
  <c r="F85" i="1"/>
  <c r="F21" i="1"/>
  <c r="Q4" i="2"/>
  <c r="D19" i="2"/>
  <c r="D27" i="2"/>
  <c r="D35" i="2"/>
  <c r="D43" i="2"/>
  <c r="D51" i="2"/>
  <c r="D11" i="2"/>
  <c r="F186" i="1"/>
  <c r="F162" i="1"/>
  <c r="F154" i="1"/>
  <c r="F146" i="1"/>
  <c r="F138" i="1"/>
  <c r="F130" i="1"/>
  <c r="F122" i="1"/>
  <c r="F114" i="1"/>
  <c r="F106" i="1"/>
  <c r="F98" i="1"/>
  <c r="F90" i="1"/>
  <c r="F82" i="1"/>
  <c r="F74" i="1"/>
  <c r="F66" i="1"/>
  <c r="F58" i="1"/>
  <c r="F50" i="1"/>
  <c r="F42" i="1"/>
  <c r="F34" i="1"/>
  <c r="F26" i="1"/>
  <c r="F18" i="1"/>
  <c r="F178" i="1"/>
  <c r="F170" i="1"/>
  <c r="F191" i="1"/>
  <c r="F183" i="1"/>
  <c r="F175" i="1"/>
  <c r="F167" i="1"/>
  <c r="F159" i="1"/>
  <c r="F188" i="1"/>
  <c r="F180" i="1"/>
  <c r="F172" i="1"/>
  <c r="F164" i="1"/>
  <c r="F156" i="1"/>
  <c r="F148" i="1"/>
  <c r="F140" i="1"/>
  <c r="F132" i="1"/>
  <c r="F124" i="1"/>
  <c r="F116" i="1"/>
  <c r="F108" i="1"/>
  <c r="F100" i="1"/>
  <c r="F92" i="1"/>
  <c r="F84" i="1"/>
  <c r="F76" i="1"/>
  <c r="F68" i="1"/>
  <c r="F60" i="1"/>
  <c r="F52" i="1"/>
  <c r="F44" i="1"/>
  <c r="F36" i="1"/>
  <c r="F28" i="1"/>
  <c r="F20" i="1"/>
  <c r="F187" i="1"/>
  <c r="F179" i="1"/>
  <c r="F171" i="1"/>
  <c r="F163" i="1"/>
  <c r="F155" i="1"/>
  <c r="F147" i="1"/>
  <c r="F139" i="1"/>
  <c r="F131" i="1"/>
  <c r="F123" i="1"/>
  <c r="F115" i="1"/>
  <c r="F107" i="1"/>
  <c r="F99" i="1"/>
  <c r="F91" i="1"/>
  <c r="F83" i="1"/>
  <c r="F75" i="1"/>
  <c r="F67" i="1"/>
  <c r="F59" i="1"/>
  <c r="F51" i="1"/>
  <c r="F43" i="1"/>
  <c r="F35" i="1"/>
  <c r="F27" i="1"/>
  <c r="F19" i="1"/>
  <c r="F193" i="1"/>
  <c r="F185" i="1"/>
  <c r="F177" i="1"/>
  <c r="F169" i="1"/>
  <c r="F161" i="1"/>
  <c r="F153" i="1"/>
  <c r="F145" i="1"/>
  <c r="F137" i="1"/>
  <c r="F129" i="1"/>
  <c r="F121" i="1"/>
  <c r="F113" i="1"/>
  <c r="F105" i="1"/>
  <c r="F97" i="1"/>
  <c r="F89" i="1"/>
  <c r="F81" i="1"/>
  <c r="F73" i="1"/>
  <c r="F65" i="1"/>
  <c r="F57" i="1"/>
  <c r="F49" i="1"/>
  <c r="F41" i="1"/>
  <c r="F33" i="1"/>
  <c r="F25" i="1"/>
  <c r="F192" i="1"/>
  <c r="F184" i="1"/>
  <c r="F176" i="1"/>
  <c r="F168" i="1"/>
  <c r="F160" i="1"/>
  <c r="F152" i="1"/>
  <c r="F144" i="1"/>
  <c r="F136" i="1"/>
  <c r="F128" i="1"/>
  <c r="F120" i="1"/>
  <c r="F112" i="1"/>
  <c r="F104" i="1"/>
  <c r="F96" i="1"/>
  <c r="F88" i="1"/>
  <c r="F80" i="1"/>
  <c r="F72" i="1"/>
  <c r="F64" i="1"/>
  <c r="F56" i="1"/>
  <c r="F48" i="1"/>
  <c r="F40" i="1"/>
  <c r="F32" i="1"/>
  <c r="F24" i="1"/>
  <c r="F151" i="1"/>
  <c r="F143" i="1"/>
  <c r="F135" i="1"/>
  <c r="F127" i="1"/>
  <c r="F119" i="1"/>
  <c r="F111" i="1"/>
  <c r="F103" i="1"/>
  <c r="F95" i="1"/>
  <c r="F87" i="1"/>
  <c r="F79" i="1"/>
  <c r="F71" i="1"/>
  <c r="F63" i="1"/>
  <c r="F55" i="1"/>
  <c r="F47" i="1"/>
  <c r="F39" i="1"/>
  <c r="F31" i="1"/>
  <c r="F23" i="1"/>
  <c r="F190" i="1"/>
  <c r="F182" i="1"/>
  <c r="F174" i="1"/>
  <c r="F166" i="1"/>
  <c r="F158" i="1"/>
  <c r="F150" i="1"/>
  <c r="F142" i="1"/>
  <c r="F134" i="1"/>
  <c r="F126" i="1"/>
  <c r="F118" i="1"/>
  <c r="F110" i="1"/>
  <c r="F102" i="1"/>
  <c r="F94" i="1"/>
  <c r="F86" i="1"/>
  <c r="F78" i="1"/>
  <c r="F70" i="1"/>
  <c r="F62" i="1"/>
  <c r="F54" i="1"/>
  <c r="F46" i="1"/>
  <c r="F38" i="1"/>
  <c r="F30" i="1"/>
  <c r="F22" i="1"/>
  <c r="C52" i="2"/>
  <c r="D50" i="2"/>
  <c r="D42" i="2"/>
  <c r="D34" i="2"/>
  <c r="D26" i="2"/>
  <c r="D18" i="2"/>
  <c r="D10" i="2"/>
  <c r="D9" i="2"/>
  <c r="D17" i="2"/>
  <c r="D4" i="2"/>
  <c r="D48" i="2"/>
  <c r="D40" i="2"/>
  <c r="D32" i="2"/>
  <c r="D24" i="2"/>
  <c r="D16" i="2"/>
  <c r="D8" i="2"/>
  <c r="D25" i="2"/>
  <c r="D47" i="2"/>
  <c r="D15" i="2"/>
  <c r="D41" i="2"/>
  <c r="D39" i="2"/>
  <c r="D7" i="2"/>
  <c r="D54" i="2"/>
  <c r="D46" i="2"/>
  <c r="D38" i="2"/>
  <c r="D30" i="2"/>
  <c r="D22" i="2"/>
  <c r="D14" i="2"/>
  <c r="D6" i="2"/>
  <c r="D49" i="2"/>
  <c r="D55" i="2"/>
  <c r="D23" i="2"/>
  <c r="D53" i="2"/>
  <c r="D45" i="2"/>
  <c r="D37" i="2"/>
  <c r="D29" i="2"/>
  <c r="D21" i="2"/>
  <c r="D13" i="2"/>
  <c r="D5" i="2"/>
  <c r="D33" i="2"/>
  <c r="D31" i="2"/>
  <c r="D52" i="2"/>
  <c r="D44" i="2"/>
  <c r="D36" i="2"/>
  <c r="D28" i="2"/>
  <c r="D20" i="2"/>
  <c r="D12" i="2"/>
  <c r="P5" i="2"/>
  <c r="C12" i="2"/>
  <c r="C54" i="2"/>
  <c r="C20" i="2"/>
  <c r="C4" i="2"/>
  <c r="C50" i="2"/>
  <c r="C46" i="2"/>
  <c r="C5" i="2"/>
  <c r="C45" i="2"/>
  <c r="C28" i="2"/>
  <c r="C47" i="2"/>
  <c r="C44" i="2"/>
  <c r="C55" i="2"/>
  <c r="C36" i="2"/>
  <c r="C53" i="2"/>
  <c r="C51" i="2"/>
  <c r="C43" i="2"/>
  <c r="C35" i="2"/>
  <c r="C27" i="2"/>
  <c r="C19" i="2"/>
  <c r="C11" i="2"/>
  <c r="C42" i="2"/>
  <c r="C34" i="2"/>
  <c r="C26" i="2"/>
  <c r="C18" i="2"/>
  <c r="C10" i="2"/>
  <c r="C49" i="2"/>
  <c r="C41" i="2"/>
  <c r="C33" i="2"/>
  <c r="C25" i="2"/>
  <c r="C17" i="2"/>
  <c r="C9" i="2"/>
  <c r="C48" i="2"/>
  <c r="C40" i="2"/>
  <c r="C32" i="2"/>
  <c r="C24" i="2"/>
  <c r="C16" i="2"/>
  <c r="C8" i="2"/>
  <c r="C39" i="2"/>
  <c r="C31" i="2"/>
  <c r="C23" i="2"/>
  <c r="C15" i="2"/>
  <c r="C7" i="2"/>
  <c r="C38" i="2"/>
  <c r="C30" i="2"/>
  <c r="C22" i="2"/>
  <c r="C14" i="2"/>
  <c r="C6" i="2"/>
  <c r="C37" i="2"/>
  <c r="C29" i="2"/>
  <c r="C21" i="2"/>
  <c r="C13" i="2"/>
  <c r="O4" i="2" l="1"/>
  <c r="R5" i="2"/>
  <c r="S5" i="2" s="1"/>
  <c r="T5" i="2"/>
  <c r="F16" i="1"/>
  <c r="F17" i="1"/>
  <c r="F14" i="1"/>
  <c r="F15" i="1"/>
  <c r="Q5" i="2"/>
  <c r="O5" i="2" s="1"/>
  <c r="P6" i="2"/>
  <c r="E39" i="2" l="1"/>
  <c r="R6" i="2"/>
  <c r="S6" i="2" s="1"/>
  <c r="T6" i="2"/>
  <c r="P7" i="2"/>
  <c r="Q6" i="2"/>
  <c r="O6" i="2" s="1"/>
  <c r="F39" i="2" l="1"/>
  <c r="P8" i="2"/>
  <c r="T8" i="2" s="1"/>
  <c r="T7" i="2"/>
  <c r="R7" i="2"/>
  <c r="S7" i="2" s="1"/>
  <c r="Q7" i="2"/>
  <c r="O7" i="2" l="1"/>
  <c r="G39" i="2" s="1"/>
  <c r="Q8" i="2"/>
  <c r="O8" i="2" s="1"/>
  <c r="R8" i="2"/>
  <c r="S8" i="2" s="1"/>
  <c r="P9" i="2"/>
  <c r="T9" i="2" s="1"/>
  <c r="P10" i="2"/>
  <c r="T10" i="2" s="1"/>
  <c r="R9" i="2"/>
  <c r="S9" i="2" s="1"/>
  <c r="Q9" i="2"/>
  <c r="O9" i="2" s="1"/>
  <c r="H39" i="2" l="1"/>
  <c r="P11" i="2"/>
  <c r="T11" i="2" s="1"/>
  <c r="R10" i="2"/>
  <c r="S10" i="2" s="1"/>
  <c r="Q10" i="2"/>
  <c r="O10" i="2" s="1"/>
  <c r="I39" i="2" l="1"/>
  <c r="J39" i="2" s="1"/>
  <c r="P12" i="2"/>
  <c r="T12" i="2" s="1"/>
  <c r="R11" i="2"/>
  <c r="S11" i="2" s="1"/>
  <c r="Q11" i="2"/>
  <c r="O11" i="2" s="1"/>
  <c r="K39" i="2" l="1"/>
  <c r="M39" i="2" s="1"/>
  <c r="P13" i="2"/>
  <c r="T13" i="2" s="1"/>
  <c r="R12" i="2"/>
  <c r="S12" i="2" s="1"/>
  <c r="E40" i="2" s="1"/>
  <c r="Q12" i="2"/>
  <c r="O12" i="2" s="1"/>
  <c r="P14" i="2" l="1"/>
  <c r="T14" i="2" s="1"/>
  <c r="R13" i="2"/>
  <c r="S13" i="2" s="1"/>
  <c r="Q13" i="2"/>
  <c r="O13" i="2" s="1"/>
  <c r="F40" i="2" l="1"/>
  <c r="P15" i="2"/>
  <c r="T15" i="2" s="1"/>
  <c r="R14" i="2"/>
  <c r="S14" i="2" s="1"/>
  <c r="Q14" i="2"/>
  <c r="O14" i="2" s="1"/>
  <c r="G40" i="2" l="1"/>
  <c r="P16" i="2"/>
  <c r="T16" i="2" s="1"/>
  <c r="R15" i="2"/>
  <c r="S15" i="2" s="1"/>
  <c r="Q15" i="2"/>
  <c r="O15" i="2" s="1"/>
  <c r="H40" i="2" l="1"/>
  <c r="P17" i="2"/>
  <c r="T17" i="2" s="1"/>
  <c r="R16" i="2"/>
  <c r="S16" i="2" s="1"/>
  <c r="Q16" i="2"/>
  <c r="O16" i="2" s="1"/>
  <c r="I40" i="2" l="1"/>
  <c r="P18" i="2"/>
  <c r="T18" i="2" s="1"/>
  <c r="R17" i="2"/>
  <c r="S17" i="2" s="1"/>
  <c r="Q17" i="2"/>
  <c r="O17" i="2" s="1"/>
  <c r="J40" i="2" l="1"/>
  <c r="P19" i="2"/>
  <c r="T19" i="2" s="1"/>
  <c r="R18" i="2"/>
  <c r="S18" i="2" s="1"/>
  <c r="Q18" i="2"/>
  <c r="O18" i="2" s="1"/>
  <c r="K40" i="2" l="1"/>
  <c r="M40" i="2" s="1"/>
  <c r="P20" i="2"/>
  <c r="T20" i="2" s="1"/>
  <c r="R19" i="2"/>
  <c r="S19" i="2" s="1"/>
  <c r="E41" i="2" s="1"/>
  <c r="Q19" i="2"/>
  <c r="O19" i="2" s="1"/>
  <c r="P21" i="2" l="1"/>
  <c r="T21" i="2" s="1"/>
  <c r="R20" i="2"/>
  <c r="S20" i="2" s="1"/>
  <c r="F41" i="2" s="1"/>
  <c r="Q20" i="2"/>
  <c r="O20" i="2" s="1"/>
  <c r="P22" i="2" l="1"/>
  <c r="T22" i="2" s="1"/>
  <c r="R21" i="2"/>
  <c r="S21" i="2" s="1"/>
  <c r="G41" i="2" s="1"/>
  <c r="Q21" i="2"/>
  <c r="O21" i="2" s="1"/>
  <c r="P23" i="2" l="1"/>
  <c r="T23" i="2" s="1"/>
  <c r="R22" i="2"/>
  <c r="S22" i="2" s="1"/>
  <c r="H41" i="2" s="1"/>
  <c r="Q22" i="2"/>
  <c r="O22" i="2" s="1"/>
  <c r="P24" i="2" l="1"/>
  <c r="T24" i="2" s="1"/>
  <c r="R23" i="2"/>
  <c r="S23" i="2" s="1"/>
  <c r="I41" i="2" s="1"/>
  <c r="Q23" i="2"/>
  <c r="O23" i="2" s="1"/>
  <c r="P25" i="2" l="1"/>
  <c r="T25" i="2" s="1"/>
  <c r="R24" i="2"/>
  <c r="S24" i="2" s="1"/>
  <c r="J41" i="2" s="1"/>
  <c r="Q24" i="2"/>
  <c r="O24" i="2" s="1"/>
  <c r="P26" i="2" l="1"/>
  <c r="T26" i="2" s="1"/>
  <c r="R25" i="2"/>
  <c r="S25" i="2" s="1"/>
  <c r="Q25" i="2"/>
  <c r="O25" i="2" s="1"/>
  <c r="K41" i="2" l="1"/>
  <c r="M41" i="2" s="1"/>
  <c r="P27" i="2"/>
  <c r="T27" i="2" s="1"/>
  <c r="R26" i="2"/>
  <c r="S26" i="2" s="1"/>
  <c r="E42" i="2" s="1"/>
  <c r="Q26" i="2"/>
  <c r="O26" i="2" s="1"/>
  <c r="F42" i="2" l="1"/>
  <c r="P28" i="2"/>
  <c r="T28" i="2" s="1"/>
  <c r="R27" i="2"/>
  <c r="S27" i="2" s="1"/>
  <c r="Q27" i="2"/>
  <c r="O27" i="2" s="1"/>
  <c r="G42" i="2" l="1"/>
  <c r="P29" i="2"/>
  <c r="T29" i="2" s="1"/>
  <c r="R28" i="2"/>
  <c r="S28" i="2" s="1"/>
  <c r="Q28" i="2"/>
  <c r="O28" i="2" s="1"/>
  <c r="H42" i="2" l="1"/>
  <c r="P30" i="2"/>
  <c r="T30" i="2" s="1"/>
  <c r="R29" i="2"/>
  <c r="S29" i="2" s="1"/>
  <c r="Q29" i="2"/>
  <c r="O29" i="2" s="1"/>
  <c r="I42" i="2" l="1"/>
  <c r="P31" i="2"/>
  <c r="T31" i="2" s="1"/>
  <c r="R30" i="2"/>
  <c r="S30" i="2" s="1"/>
  <c r="Q30" i="2"/>
  <c r="O30" i="2" s="1"/>
  <c r="P32" i="2" l="1"/>
  <c r="T32" i="2" s="1"/>
  <c r="R31" i="2"/>
  <c r="S31" i="2" s="1"/>
  <c r="J42" i="2" s="1"/>
  <c r="Q31" i="2"/>
  <c r="O31" i="2" s="1"/>
  <c r="K42" i="2" l="1"/>
  <c r="M42" i="2" s="1"/>
  <c r="P33" i="2"/>
  <c r="T33" i="2" s="1"/>
  <c r="R32" i="2"/>
  <c r="S32" i="2" s="1"/>
  <c r="Q32" i="2"/>
  <c r="O32" i="2" s="1"/>
  <c r="P34" i="2" l="1"/>
  <c r="T34" i="2" s="1"/>
  <c r="R33" i="2"/>
  <c r="S33" i="2" s="1"/>
  <c r="E43" i="2" s="1"/>
  <c r="Q33" i="2"/>
  <c r="O33" i="2" s="1"/>
  <c r="F43" i="2" l="1"/>
  <c r="P35" i="2"/>
  <c r="T35" i="2" s="1"/>
  <c r="R34" i="2"/>
  <c r="S34" i="2" s="1"/>
  <c r="Q34" i="2"/>
  <c r="O34" i="2" s="1"/>
  <c r="P36" i="2" l="1"/>
  <c r="T36" i="2" s="1"/>
  <c r="R35" i="2"/>
  <c r="S35" i="2" s="1"/>
  <c r="Q35" i="2"/>
  <c r="O35" i="2" s="1"/>
  <c r="G43" i="2" s="1"/>
  <c r="P37" i="2" l="1"/>
  <c r="T37" i="2" s="1"/>
  <c r="R36" i="2"/>
  <c r="S36" i="2" s="1"/>
  <c r="Q36" i="2"/>
  <c r="O36" i="2" s="1"/>
  <c r="H43" i="2" s="1"/>
  <c r="P38" i="2" l="1"/>
  <c r="T38" i="2" s="1"/>
  <c r="R37" i="2"/>
  <c r="S37" i="2" s="1"/>
  <c r="Q37" i="2"/>
  <c r="O37" i="2" s="1"/>
  <c r="I43" i="2" s="1"/>
  <c r="P39" i="2" l="1"/>
  <c r="T39" i="2" s="1"/>
  <c r="R38" i="2"/>
  <c r="S38" i="2" s="1"/>
  <c r="Q38" i="2"/>
  <c r="O38" i="2" s="1"/>
  <c r="J43" i="2" s="1"/>
  <c r="K43" i="2" l="1"/>
  <c r="M43" i="2" s="1"/>
  <c r="P40" i="2"/>
  <c r="T40" i="2" s="1"/>
  <c r="R39" i="2"/>
  <c r="S39" i="2" s="1"/>
  <c r="Q39" i="2"/>
  <c r="O39" i="2" s="1"/>
  <c r="P41" i="2" l="1"/>
  <c r="T41" i="2" s="1"/>
  <c r="R40" i="2"/>
  <c r="S40" i="2" s="1"/>
  <c r="E44" i="2" s="1"/>
  <c r="Q40" i="2"/>
  <c r="O40" i="2" s="1"/>
  <c r="F44" i="2" l="1"/>
  <c r="P42" i="2"/>
  <c r="T42" i="2" s="1"/>
  <c r="R41" i="2"/>
  <c r="S41" i="2" s="1"/>
  <c r="Q41" i="2"/>
  <c r="O41" i="2" s="1"/>
  <c r="G44" i="2" l="1"/>
  <c r="P43" i="2"/>
  <c r="T43" i="2" s="1"/>
  <c r="R42" i="2"/>
  <c r="S42" i="2" s="1"/>
  <c r="Q42" i="2"/>
  <c r="O42" i="2" s="1"/>
  <c r="H44" i="2" l="1"/>
  <c r="P44" i="2"/>
  <c r="T44" i="2" s="1"/>
  <c r="R43" i="2"/>
  <c r="S43" i="2" s="1"/>
  <c r="Q43" i="2"/>
  <c r="O43" i="2" s="1"/>
  <c r="I44" i="2" l="1"/>
  <c r="P45" i="2"/>
  <c r="T45" i="2" s="1"/>
  <c r="R44" i="2"/>
  <c r="S44" i="2" s="1"/>
  <c r="Q44" i="2"/>
  <c r="O44" i="2" s="1"/>
  <c r="J44" i="2" l="1"/>
  <c r="P46" i="2"/>
  <c r="T46" i="2" s="1"/>
  <c r="R45" i="2"/>
  <c r="S45" i="2" s="1"/>
  <c r="Q45" i="2"/>
  <c r="O45" i="2" s="1"/>
  <c r="K44" i="2" l="1"/>
  <c r="M44" i="2" s="1"/>
  <c r="P47" i="2"/>
  <c r="T47" i="2" s="1"/>
  <c r="R46" i="2"/>
  <c r="S46" i="2" s="1"/>
  <c r="Q46" i="2"/>
  <c r="O46" i="2" s="1"/>
  <c r="P48" i="2" l="1"/>
  <c r="T48" i="2" s="1"/>
  <c r="R47" i="2"/>
  <c r="S47" i="2" s="1"/>
  <c r="E45" i="2" s="1"/>
  <c r="Q47" i="2"/>
  <c r="O47" i="2" s="1"/>
  <c r="F45" i="2" l="1"/>
  <c r="P49" i="2"/>
  <c r="T49" i="2" s="1"/>
  <c r="R48" i="2"/>
  <c r="S48" i="2" s="1"/>
  <c r="Q48" i="2"/>
  <c r="O48" i="2" s="1"/>
  <c r="G45" i="2" l="1"/>
  <c r="P50" i="2"/>
  <c r="T50" i="2" s="1"/>
  <c r="R49" i="2"/>
  <c r="S49" i="2" s="1"/>
  <c r="Q49" i="2"/>
  <c r="O49" i="2" s="1"/>
  <c r="H45" i="2" l="1"/>
  <c r="P51" i="2"/>
  <c r="T51" i="2" s="1"/>
  <c r="R50" i="2"/>
  <c r="S50" i="2" s="1"/>
  <c r="Q50" i="2"/>
  <c r="O50" i="2" s="1"/>
  <c r="I45" i="2" l="1"/>
  <c r="P52" i="2"/>
  <c r="T52" i="2" s="1"/>
  <c r="R51" i="2"/>
  <c r="S51" i="2" s="1"/>
  <c r="Q51" i="2"/>
  <c r="O51" i="2" s="1"/>
  <c r="J45" i="2" l="1"/>
  <c r="P53" i="2"/>
  <c r="T53" i="2" s="1"/>
  <c r="R52" i="2"/>
  <c r="S52" i="2" s="1"/>
  <c r="Q52" i="2"/>
  <c r="O52" i="2" s="1"/>
  <c r="K45" i="2" l="1"/>
  <c r="M45" i="2" s="1"/>
  <c r="P54" i="2"/>
  <c r="T54" i="2" s="1"/>
  <c r="R53" i="2"/>
  <c r="S53" i="2" s="1"/>
  <c r="Q53" i="2"/>
  <c r="O53" i="2" s="1"/>
  <c r="P55" i="2" l="1"/>
  <c r="T55" i="2" s="1"/>
  <c r="R54" i="2"/>
  <c r="S54" i="2" s="1"/>
  <c r="E46" i="2" s="1"/>
  <c r="Q54" i="2"/>
  <c r="O54" i="2" s="1"/>
  <c r="F46" i="2" l="1"/>
  <c r="P56" i="2"/>
  <c r="T56" i="2" s="1"/>
  <c r="R55" i="2"/>
  <c r="S55" i="2" s="1"/>
  <c r="Q55" i="2"/>
  <c r="O55" i="2" s="1"/>
  <c r="G46" i="2" l="1"/>
  <c r="P57" i="2"/>
  <c r="T57" i="2" s="1"/>
  <c r="R56" i="2"/>
  <c r="S56" i="2" s="1"/>
  <c r="Q56" i="2"/>
  <c r="O56" i="2" s="1"/>
  <c r="H46" i="2" l="1"/>
  <c r="P58" i="2"/>
  <c r="T58" i="2" s="1"/>
  <c r="R57" i="2"/>
  <c r="S57" i="2" s="1"/>
  <c r="Q57" i="2"/>
  <c r="O57" i="2" s="1"/>
  <c r="P59" i="2" l="1"/>
  <c r="T59" i="2" s="1"/>
  <c r="R58" i="2"/>
  <c r="S58" i="2" s="1"/>
  <c r="Q58" i="2"/>
  <c r="O58" i="2" s="1"/>
  <c r="I46" i="2" s="1"/>
  <c r="J46" i="2" l="1"/>
  <c r="P60" i="2"/>
  <c r="T60" i="2" s="1"/>
  <c r="R59" i="2"/>
  <c r="S59" i="2" s="1"/>
  <c r="Q59" i="2"/>
  <c r="O59" i="2" s="1"/>
  <c r="K46" i="2" l="1"/>
  <c r="M46" i="2" s="1"/>
  <c r="P61" i="2"/>
  <c r="T61" i="2" s="1"/>
  <c r="R60" i="2"/>
  <c r="S60" i="2" s="1"/>
  <c r="Q60" i="2"/>
  <c r="O60" i="2" s="1"/>
  <c r="P62" i="2" l="1"/>
  <c r="T62" i="2" s="1"/>
  <c r="R61" i="2"/>
  <c r="S61" i="2" s="1"/>
  <c r="E47" i="2" s="1"/>
  <c r="Q61" i="2"/>
  <c r="O61" i="2" s="1"/>
  <c r="F47" i="2" l="1"/>
  <c r="P63" i="2"/>
  <c r="T63" i="2" s="1"/>
  <c r="R62" i="2"/>
  <c r="S62" i="2" s="1"/>
  <c r="Q62" i="2"/>
  <c r="O62" i="2" s="1"/>
  <c r="G47" i="2" l="1"/>
  <c r="P64" i="2"/>
  <c r="T64" i="2" s="1"/>
  <c r="R63" i="2"/>
  <c r="S63" i="2" s="1"/>
  <c r="Q63" i="2"/>
  <c r="O63" i="2" s="1"/>
  <c r="P65" i="2" l="1"/>
  <c r="T65" i="2" s="1"/>
  <c r="R64" i="2"/>
  <c r="S64" i="2" s="1"/>
  <c r="H47" i="2" s="1"/>
  <c r="Q64" i="2"/>
  <c r="O64" i="2" s="1"/>
  <c r="I47" i="2" l="1"/>
  <c r="P66" i="2"/>
  <c r="T66" i="2" s="1"/>
  <c r="R65" i="2"/>
  <c r="S65" i="2" s="1"/>
  <c r="Q65" i="2"/>
  <c r="O65" i="2" s="1"/>
  <c r="J47" i="2" l="1"/>
  <c r="P67" i="2"/>
  <c r="T67" i="2" s="1"/>
  <c r="R66" i="2"/>
  <c r="S66" i="2" s="1"/>
  <c r="Q66" i="2"/>
  <c r="O66" i="2" s="1"/>
  <c r="K47" i="2" l="1"/>
  <c r="M47" i="2" s="1"/>
  <c r="P68" i="2"/>
  <c r="T68" i="2" s="1"/>
  <c r="R67" i="2"/>
  <c r="S67" i="2" s="1"/>
  <c r="Q67" i="2"/>
  <c r="O67" i="2" s="1"/>
  <c r="P69" i="2" l="1"/>
  <c r="T69" i="2" s="1"/>
  <c r="R68" i="2"/>
  <c r="S68" i="2" s="1"/>
  <c r="E48" i="2" s="1"/>
  <c r="Q68" i="2"/>
  <c r="O68" i="2" s="1"/>
  <c r="F48" i="2" l="1"/>
  <c r="P70" i="2"/>
  <c r="T70" i="2" s="1"/>
  <c r="R69" i="2"/>
  <c r="S69" i="2" s="1"/>
  <c r="Q69" i="2"/>
  <c r="O69" i="2" s="1"/>
  <c r="G48" i="2" l="1"/>
  <c r="P71" i="2"/>
  <c r="T71" i="2" s="1"/>
  <c r="R70" i="2"/>
  <c r="S70" i="2" s="1"/>
  <c r="Q70" i="2"/>
  <c r="O70" i="2" s="1"/>
  <c r="H48" i="2" l="1"/>
  <c r="P72" i="2"/>
  <c r="T72" i="2" s="1"/>
  <c r="R71" i="2"/>
  <c r="S71" i="2" s="1"/>
  <c r="Q71" i="2"/>
  <c r="O71" i="2" s="1"/>
  <c r="I48" i="2" l="1"/>
  <c r="P73" i="2"/>
  <c r="T73" i="2" s="1"/>
  <c r="R72" i="2"/>
  <c r="S72" i="2" s="1"/>
  <c r="Q72" i="2"/>
  <c r="O72" i="2" s="1"/>
  <c r="J48" i="2" l="1"/>
  <c r="P74" i="2"/>
  <c r="T74" i="2" s="1"/>
  <c r="R73" i="2"/>
  <c r="S73" i="2" s="1"/>
  <c r="Q73" i="2"/>
  <c r="O73" i="2" s="1"/>
  <c r="K48" i="2" l="1"/>
  <c r="M48" i="2" s="1"/>
  <c r="P75" i="2"/>
  <c r="T75" i="2" s="1"/>
  <c r="R74" i="2"/>
  <c r="S74" i="2" s="1"/>
  <c r="Q74" i="2"/>
  <c r="O74" i="2" s="1"/>
  <c r="P76" i="2" l="1"/>
  <c r="T76" i="2" s="1"/>
  <c r="R75" i="2"/>
  <c r="S75" i="2" s="1"/>
  <c r="E49" i="2" s="1"/>
  <c r="Q75" i="2"/>
  <c r="O75" i="2" s="1"/>
  <c r="F49" i="2" l="1"/>
  <c r="P77" i="2"/>
  <c r="T77" i="2" s="1"/>
  <c r="R76" i="2"/>
  <c r="S76" i="2" s="1"/>
  <c r="Q76" i="2"/>
  <c r="O76" i="2" s="1"/>
  <c r="G49" i="2" l="1"/>
  <c r="P78" i="2"/>
  <c r="T78" i="2" s="1"/>
  <c r="R77" i="2"/>
  <c r="S77" i="2" s="1"/>
  <c r="Q77" i="2"/>
  <c r="O77" i="2" s="1"/>
  <c r="H49" i="2" l="1"/>
  <c r="P79" i="2"/>
  <c r="T79" i="2" s="1"/>
  <c r="R78" i="2"/>
  <c r="S78" i="2" s="1"/>
  <c r="Q78" i="2"/>
  <c r="O78" i="2" s="1"/>
  <c r="I49" i="2" l="1"/>
  <c r="P80" i="2"/>
  <c r="T80" i="2" s="1"/>
  <c r="R79" i="2"/>
  <c r="S79" i="2" s="1"/>
  <c r="Q79" i="2"/>
  <c r="O79" i="2" s="1"/>
  <c r="J49" i="2" l="1"/>
  <c r="P81" i="2"/>
  <c r="T81" i="2" s="1"/>
  <c r="R80" i="2"/>
  <c r="S80" i="2" s="1"/>
  <c r="Q80" i="2"/>
  <c r="O80" i="2" s="1"/>
  <c r="K49" i="2" l="1"/>
  <c r="M49" i="2" s="1"/>
  <c r="P82" i="2"/>
  <c r="T82" i="2" s="1"/>
  <c r="R81" i="2"/>
  <c r="S81" i="2" s="1"/>
  <c r="Q81" i="2"/>
  <c r="O81" i="2" s="1"/>
  <c r="P83" i="2" l="1"/>
  <c r="T83" i="2" s="1"/>
  <c r="R82" i="2"/>
  <c r="S82" i="2" s="1"/>
  <c r="E50" i="2" s="1"/>
  <c r="Q82" i="2"/>
  <c r="O82" i="2" s="1"/>
  <c r="F50" i="2" l="1"/>
  <c r="P84" i="2"/>
  <c r="T84" i="2" s="1"/>
  <c r="R83" i="2"/>
  <c r="S83" i="2" s="1"/>
  <c r="Q83" i="2"/>
  <c r="O83" i="2" s="1"/>
  <c r="P85" i="2" l="1"/>
  <c r="T85" i="2" s="1"/>
  <c r="R84" i="2"/>
  <c r="S84" i="2" s="1"/>
  <c r="G50" i="2" s="1"/>
  <c r="Q84" i="2"/>
  <c r="O84" i="2" s="1"/>
  <c r="H50" i="2" l="1"/>
  <c r="P86" i="2"/>
  <c r="T86" i="2" s="1"/>
  <c r="R85" i="2"/>
  <c r="S85" i="2" s="1"/>
  <c r="Q85" i="2"/>
  <c r="O85" i="2" s="1"/>
  <c r="I50" i="2" l="1"/>
  <c r="P87" i="2"/>
  <c r="T87" i="2" s="1"/>
  <c r="R86" i="2"/>
  <c r="S86" i="2" s="1"/>
  <c r="Q86" i="2"/>
  <c r="O86" i="2" s="1"/>
  <c r="J50" i="2" l="1"/>
  <c r="P88" i="2"/>
  <c r="T88" i="2" s="1"/>
  <c r="R87" i="2"/>
  <c r="S87" i="2" s="1"/>
  <c r="Q87" i="2"/>
  <c r="O87" i="2" s="1"/>
  <c r="K50" i="2" l="1"/>
  <c r="M50" i="2" s="1"/>
  <c r="P89" i="2"/>
  <c r="T89" i="2" s="1"/>
  <c r="R88" i="2"/>
  <c r="S88" i="2" s="1"/>
  <c r="Q88" i="2"/>
  <c r="O88" i="2" s="1"/>
  <c r="P90" i="2" l="1"/>
  <c r="T90" i="2" s="1"/>
  <c r="R89" i="2"/>
  <c r="S89" i="2" s="1"/>
  <c r="E51" i="2" s="1"/>
  <c r="Q89" i="2"/>
  <c r="O89" i="2" s="1"/>
  <c r="F51" i="2" l="1"/>
  <c r="P91" i="2"/>
  <c r="T91" i="2" s="1"/>
  <c r="R90" i="2"/>
  <c r="S90" i="2" s="1"/>
  <c r="Q90" i="2"/>
  <c r="O90" i="2" s="1"/>
  <c r="G51" i="2" l="1"/>
  <c r="P92" i="2"/>
  <c r="T92" i="2" s="1"/>
  <c r="R91" i="2"/>
  <c r="S91" i="2" s="1"/>
  <c r="Q91" i="2"/>
  <c r="O91" i="2" s="1"/>
  <c r="H51" i="2" l="1"/>
  <c r="P93" i="2"/>
  <c r="T93" i="2" s="1"/>
  <c r="R92" i="2"/>
  <c r="S92" i="2" s="1"/>
  <c r="Q92" i="2"/>
  <c r="O92" i="2" s="1"/>
  <c r="I51" i="2" l="1"/>
  <c r="P94" i="2"/>
  <c r="T94" i="2" s="1"/>
  <c r="R93" i="2"/>
  <c r="S93" i="2" s="1"/>
  <c r="Q93" i="2"/>
  <c r="O93" i="2" s="1"/>
  <c r="J51" i="2" l="1"/>
  <c r="P95" i="2"/>
  <c r="T95" i="2" s="1"/>
  <c r="R94" i="2"/>
  <c r="S94" i="2" s="1"/>
  <c r="Q94" i="2"/>
  <c r="O94" i="2" s="1"/>
  <c r="K51" i="2" l="1"/>
  <c r="M51" i="2" s="1"/>
  <c r="P96" i="2"/>
  <c r="T96" i="2" s="1"/>
  <c r="R95" i="2"/>
  <c r="S95" i="2" s="1"/>
  <c r="Q95" i="2"/>
  <c r="O95" i="2" s="1"/>
  <c r="P97" i="2" l="1"/>
  <c r="T97" i="2" s="1"/>
  <c r="R96" i="2"/>
  <c r="S96" i="2" s="1"/>
  <c r="E52" i="2" s="1"/>
  <c r="Q96" i="2"/>
  <c r="O96" i="2" s="1"/>
  <c r="F52" i="2" l="1"/>
  <c r="P98" i="2"/>
  <c r="T98" i="2" s="1"/>
  <c r="R97" i="2"/>
  <c r="S97" i="2" s="1"/>
  <c r="Q97" i="2"/>
  <c r="O97" i="2" s="1"/>
  <c r="G52" i="2" l="1"/>
  <c r="P99" i="2"/>
  <c r="T99" i="2" s="1"/>
  <c r="R98" i="2"/>
  <c r="S98" i="2" s="1"/>
  <c r="Q98" i="2"/>
  <c r="O98" i="2" s="1"/>
  <c r="H52" i="2" l="1"/>
  <c r="P100" i="2"/>
  <c r="T100" i="2" s="1"/>
  <c r="R99" i="2"/>
  <c r="S99" i="2" s="1"/>
  <c r="Q99" i="2"/>
  <c r="O99" i="2" s="1"/>
  <c r="I52" i="2" l="1"/>
  <c r="P101" i="2"/>
  <c r="T101" i="2" s="1"/>
  <c r="Q100" i="2"/>
  <c r="O100" i="2" s="1"/>
  <c r="R100" i="2"/>
  <c r="S100" i="2" s="1"/>
  <c r="J52" i="2" l="1"/>
  <c r="P102" i="2"/>
  <c r="T102" i="2" s="1"/>
  <c r="R101" i="2"/>
  <c r="S101" i="2" s="1"/>
  <c r="Q101" i="2"/>
  <c r="O101" i="2" s="1"/>
  <c r="K52" i="2" l="1"/>
  <c r="M52" i="2" s="1"/>
  <c r="P103" i="2"/>
  <c r="T103" i="2" s="1"/>
  <c r="R102" i="2"/>
  <c r="S102" i="2" s="1"/>
  <c r="Q102" i="2"/>
  <c r="O102" i="2" s="1"/>
  <c r="P104" i="2" l="1"/>
  <c r="T104" i="2" s="1"/>
  <c r="R103" i="2"/>
  <c r="S103" i="2" s="1"/>
  <c r="E53" i="2" s="1"/>
  <c r="Q103" i="2"/>
  <c r="O103" i="2" s="1"/>
  <c r="F53" i="2" l="1"/>
  <c r="P105" i="2"/>
  <c r="T105" i="2" s="1"/>
  <c r="R104" i="2"/>
  <c r="S104" i="2" s="1"/>
  <c r="Q104" i="2"/>
  <c r="O104" i="2" s="1"/>
  <c r="G53" i="2" l="1"/>
  <c r="P106" i="2"/>
  <c r="T106" i="2" s="1"/>
  <c r="R105" i="2"/>
  <c r="S105" i="2" s="1"/>
  <c r="Q105" i="2"/>
  <c r="O105" i="2" s="1"/>
  <c r="H53" i="2" l="1"/>
  <c r="P107" i="2"/>
  <c r="T107" i="2" s="1"/>
  <c r="R106" i="2"/>
  <c r="S106" i="2" s="1"/>
  <c r="Q106" i="2"/>
  <c r="O106" i="2" s="1"/>
  <c r="I53" i="2" l="1"/>
  <c r="P108" i="2"/>
  <c r="T108" i="2" s="1"/>
  <c r="R107" i="2"/>
  <c r="S107" i="2" s="1"/>
  <c r="Q107" i="2"/>
  <c r="O107" i="2" s="1"/>
  <c r="J53" i="2" l="1"/>
  <c r="P109" i="2"/>
  <c r="T109" i="2" s="1"/>
  <c r="Q108" i="2"/>
  <c r="O108" i="2" s="1"/>
  <c r="R108" i="2"/>
  <c r="S108" i="2" s="1"/>
  <c r="K53" i="2" l="1"/>
  <c r="M53" i="2" s="1"/>
  <c r="P110" i="2"/>
  <c r="T110" i="2" s="1"/>
  <c r="R109" i="2"/>
  <c r="S109" i="2" s="1"/>
  <c r="Q109" i="2"/>
  <c r="O109" i="2" s="1"/>
  <c r="P111" i="2" l="1"/>
  <c r="T111" i="2" s="1"/>
  <c r="R110" i="2"/>
  <c r="S110" i="2" s="1"/>
  <c r="E54" i="2" s="1"/>
  <c r="Q110" i="2"/>
  <c r="O110" i="2" s="1"/>
  <c r="F54" i="2" l="1"/>
  <c r="P112" i="2"/>
  <c r="T112" i="2" s="1"/>
  <c r="R111" i="2"/>
  <c r="S111" i="2" s="1"/>
  <c r="Q111" i="2"/>
  <c r="O111" i="2" s="1"/>
  <c r="G54" i="2" l="1"/>
  <c r="P113" i="2"/>
  <c r="T113" i="2" s="1"/>
  <c r="R112" i="2"/>
  <c r="S112" i="2" s="1"/>
  <c r="Q112" i="2"/>
  <c r="O112" i="2" s="1"/>
  <c r="H54" i="2" l="1"/>
  <c r="P114" i="2"/>
  <c r="T114" i="2" s="1"/>
  <c r="R113" i="2"/>
  <c r="S113" i="2" s="1"/>
  <c r="Q113" i="2"/>
  <c r="O113" i="2" s="1"/>
  <c r="I54" i="2" l="1"/>
  <c r="P115" i="2"/>
  <c r="T115" i="2" s="1"/>
  <c r="R114" i="2"/>
  <c r="S114" i="2" s="1"/>
  <c r="Q114" i="2"/>
  <c r="O114" i="2" s="1"/>
  <c r="J54" i="2" l="1"/>
  <c r="P116" i="2"/>
  <c r="T116" i="2" s="1"/>
  <c r="R115" i="2"/>
  <c r="S115" i="2" s="1"/>
  <c r="Q115" i="2"/>
  <c r="O115" i="2" s="1"/>
  <c r="K54" i="2" l="1"/>
  <c r="M54" i="2" s="1"/>
  <c r="P117" i="2"/>
  <c r="T117" i="2" s="1"/>
  <c r="Q116" i="2"/>
  <c r="O116" i="2" s="1"/>
  <c r="R116" i="2"/>
  <c r="S116" i="2" s="1"/>
  <c r="P118" i="2" l="1"/>
  <c r="T118" i="2" s="1"/>
  <c r="R117" i="2"/>
  <c r="S117" i="2" s="1"/>
  <c r="E55" i="2" s="1"/>
  <c r="Q117" i="2"/>
  <c r="O117" i="2" s="1"/>
  <c r="F55" i="2" l="1"/>
  <c r="P119" i="2"/>
  <c r="T119" i="2" s="1"/>
  <c r="R118" i="2"/>
  <c r="S118" i="2" s="1"/>
  <c r="Q118" i="2"/>
  <c r="O118" i="2" s="1"/>
  <c r="G55" i="2" l="1"/>
  <c r="P120" i="2"/>
  <c r="T120" i="2" s="1"/>
  <c r="R119" i="2"/>
  <c r="S119" i="2" s="1"/>
  <c r="Q119" i="2"/>
  <c r="O119" i="2" s="1"/>
  <c r="H55" i="2" l="1"/>
  <c r="P121" i="2"/>
  <c r="T121" i="2" s="1"/>
  <c r="R120" i="2"/>
  <c r="S120" i="2" s="1"/>
  <c r="Q120" i="2"/>
  <c r="O120" i="2" s="1"/>
  <c r="I55" i="2" l="1"/>
  <c r="P122" i="2"/>
  <c r="T122" i="2" s="1"/>
  <c r="R121" i="2"/>
  <c r="S121" i="2" s="1"/>
  <c r="Q121" i="2"/>
  <c r="O121" i="2" s="1"/>
  <c r="J55" i="2" l="1"/>
  <c r="P123" i="2"/>
  <c r="T123" i="2" s="1"/>
  <c r="R122" i="2"/>
  <c r="S122" i="2" s="1"/>
  <c r="Q122" i="2"/>
  <c r="O122" i="2" s="1"/>
  <c r="K55" i="2" l="1"/>
  <c r="M55" i="2" s="1"/>
  <c r="P124" i="2"/>
  <c r="T124" i="2" s="1"/>
  <c r="R123" i="2"/>
  <c r="S123" i="2" s="1"/>
  <c r="Q123" i="2"/>
  <c r="O123" i="2" s="1"/>
  <c r="P125" i="2" l="1"/>
  <c r="T125" i="2" s="1"/>
  <c r="Q124" i="2"/>
  <c r="O124" i="2" s="1"/>
  <c r="R124" i="2"/>
  <c r="S124" i="2" s="1"/>
  <c r="E4" i="2" s="1"/>
  <c r="F4" i="2" l="1"/>
  <c r="P126" i="2"/>
  <c r="T126" i="2" s="1"/>
  <c r="R125" i="2"/>
  <c r="S125" i="2" s="1"/>
  <c r="Q125" i="2"/>
  <c r="O125" i="2" s="1"/>
  <c r="G4" i="2" l="1"/>
  <c r="P127" i="2"/>
  <c r="T127" i="2" s="1"/>
  <c r="R126" i="2"/>
  <c r="S126" i="2" s="1"/>
  <c r="Q126" i="2"/>
  <c r="O126" i="2" s="1"/>
  <c r="H4" i="2" l="1"/>
  <c r="P128" i="2"/>
  <c r="T128" i="2" s="1"/>
  <c r="R127" i="2"/>
  <c r="S127" i="2" s="1"/>
  <c r="Q127" i="2"/>
  <c r="O127" i="2" s="1"/>
  <c r="I4" i="2" l="1"/>
  <c r="P129" i="2"/>
  <c r="T129" i="2" s="1"/>
  <c r="R128" i="2"/>
  <c r="S128" i="2" s="1"/>
  <c r="Q128" i="2"/>
  <c r="O128" i="2" s="1"/>
  <c r="J4" i="2" l="1"/>
  <c r="P130" i="2"/>
  <c r="T130" i="2" s="1"/>
  <c r="R129" i="2"/>
  <c r="S129" i="2" s="1"/>
  <c r="Q129" i="2"/>
  <c r="O129" i="2" s="1"/>
  <c r="K4" i="2" l="1"/>
  <c r="P131" i="2"/>
  <c r="T131" i="2" s="1"/>
  <c r="R130" i="2"/>
  <c r="S130" i="2" s="1"/>
  <c r="Q130" i="2"/>
  <c r="O130" i="2" s="1"/>
  <c r="M4" i="2" l="1"/>
  <c r="P132" i="2"/>
  <c r="T132" i="2" s="1"/>
  <c r="R131" i="2"/>
  <c r="S131" i="2" s="1"/>
  <c r="E5" i="2" s="1"/>
  <c r="Q131" i="2"/>
  <c r="O131" i="2" s="1"/>
  <c r="F5" i="2" l="1"/>
  <c r="P133" i="2"/>
  <c r="T133" i="2" s="1"/>
  <c r="Q132" i="2"/>
  <c r="O132" i="2" s="1"/>
  <c r="R132" i="2"/>
  <c r="S132" i="2" s="1"/>
  <c r="G5" i="2" l="1"/>
  <c r="P134" i="2"/>
  <c r="T134" i="2" s="1"/>
  <c r="R133" i="2"/>
  <c r="S133" i="2" s="1"/>
  <c r="Q133" i="2"/>
  <c r="O133" i="2" s="1"/>
  <c r="H5" i="2" l="1"/>
  <c r="P135" i="2"/>
  <c r="T135" i="2" s="1"/>
  <c r="R134" i="2"/>
  <c r="S134" i="2" s="1"/>
  <c r="Q134" i="2"/>
  <c r="O134" i="2" s="1"/>
  <c r="I5" i="2" l="1"/>
  <c r="P136" i="2"/>
  <c r="T136" i="2" s="1"/>
  <c r="R135" i="2"/>
  <c r="S135" i="2" s="1"/>
  <c r="Q135" i="2"/>
  <c r="O135" i="2" s="1"/>
  <c r="J5" i="2" l="1"/>
  <c r="P137" i="2"/>
  <c r="T137" i="2" s="1"/>
  <c r="R136" i="2"/>
  <c r="S136" i="2" s="1"/>
  <c r="Q136" i="2"/>
  <c r="O136" i="2" s="1"/>
  <c r="K5" i="2" l="1"/>
  <c r="M5" i="2" s="1"/>
  <c r="P138" i="2"/>
  <c r="T138" i="2" s="1"/>
  <c r="R137" i="2"/>
  <c r="S137" i="2" s="1"/>
  <c r="Q137" i="2"/>
  <c r="O137" i="2" s="1"/>
  <c r="P139" i="2" l="1"/>
  <c r="T139" i="2" s="1"/>
  <c r="R138" i="2"/>
  <c r="S138" i="2" s="1"/>
  <c r="E6" i="2" s="1"/>
  <c r="Q138" i="2"/>
  <c r="O138" i="2" s="1"/>
  <c r="F6" i="2" l="1"/>
  <c r="P140" i="2"/>
  <c r="T140" i="2" s="1"/>
  <c r="R139" i="2"/>
  <c r="S139" i="2" s="1"/>
  <c r="Q139" i="2"/>
  <c r="O139" i="2" s="1"/>
  <c r="G6" i="2" l="1"/>
  <c r="P141" i="2"/>
  <c r="T141" i="2" s="1"/>
  <c r="R140" i="2"/>
  <c r="S140" i="2" s="1"/>
  <c r="Q140" i="2"/>
  <c r="O140" i="2" s="1"/>
  <c r="H6" i="2" l="1"/>
  <c r="P142" i="2"/>
  <c r="T142" i="2" s="1"/>
  <c r="R141" i="2"/>
  <c r="S141" i="2" s="1"/>
  <c r="Q141" i="2"/>
  <c r="O141" i="2" s="1"/>
  <c r="I6" i="2" l="1"/>
  <c r="P143" i="2"/>
  <c r="T143" i="2" s="1"/>
  <c r="R142" i="2"/>
  <c r="S142" i="2" s="1"/>
  <c r="Q142" i="2"/>
  <c r="O142" i="2" s="1"/>
  <c r="J6" i="2" l="1"/>
  <c r="P144" i="2"/>
  <c r="T144" i="2" s="1"/>
  <c r="R143" i="2"/>
  <c r="S143" i="2" s="1"/>
  <c r="Q143" i="2"/>
  <c r="O143" i="2" s="1"/>
  <c r="K6" i="2" l="1"/>
  <c r="M6" i="2" s="1"/>
  <c r="P145" i="2"/>
  <c r="T145" i="2" s="1"/>
  <c r="R144" i="2"/>
  <c r="S144" i="2" s="1"/>
  <c r="Q144" i="2"/>
  <c r="O144" i="2" s="1"/>
  <c r="P146" i="2" l="1"/>
  <c r="T146" i="2" s="1"/>
  <c r="R145" i="2"/>
  <c r="S145" i="2" s="1"/>
  <c r="E7" i="2" s="1"/>
  <c r="Q145" i="2"/>
  <c r="O145" i="2" s="1"/>
  <c r="F7" i="2" l="1"/>
  <c r="P147" i="2"/>
  <c r="T147" i="2" s="1"/>
  <c r="R146" i="2"/>
  <c r="S146" i="2" s="1"/>
  <c r="Q146" i="2"/>
  <c r="O146" i="2" s="1"/>
  <c r="G7" i="2" l="1"/>
  <c r="P148" i="2"/>
  <c r="T148" i="2" s="1"/>
  <c r="R147" i="2"/>
  <c r="S147" i="2" s="1"/>
  <c r="Q147" i="2"/>
  <c r="O147" i="2" s="1"/>
  <c r="H7" i="2" l="1"/>
  <c r="P149" i="2"/>
  <c r="T149" i="2" s="1"/>
  <c r="R148" i="2"/>
  <c r="S148" i="2" s="1"/>
  <c r="Q148" i="2"/>
  <c r="O148" i="2" s="1"/>
  <c r="I7" i="2" l="1"/>
  <c r="P150" i="2"/>
  <c r="T150" i="2" s="1"/>
  <c r="R149" i="2"/>
  <c r="S149" i="2" s="1"/>
  <c r="Q149" i="2"/>
  <c r="O149" i="2" s="1"/>
  <c r="J7" i="2" l="1"/>
  <c r="P151" i="2"/>
  <c r="T151" i="2" s="1"/>
  <c r="R150" i="2"/>
  <c r="S150" i="2" s="1"/>
  <c r="Q150" i="2"/>
  <c r="O150" i="2" s="1"/>
  <c r="P152" i="2" l="1"/>
  <c r="T152" i="2" s="1"/>
  <c r="R151" i="2"/>
  <c r="S151" i="2" s="1"/>
  <c r="Q151" i="2"/>
  <c r="O151" i="2" s="1"/>
  <c r="K7" i="2" s="1"/>
  <c r="M7" i="2" s="1"/>
  <c r="P153" i="2" l="1"/>
  <c r="T153" i="2" s="1"/>
  <c r="R152" i="2"/>
  <c r="S152" i="2" s="1"/>
  <c r="E8" i="2" s="1"/>
  <c r="Q152" i="2"/>
  <c r="O152" i="2" s="1"/>
  <c r="F8" i="2" l="1"/>
  <c r="P154" i="2"/>
  <c r="T154" i="2" s="1"/>
  <c r="R153" i="2"/>
  <c r="S153" i="2" s="1"/>
  <c r="Q153" i="2"/>
  <c r="O153" i="2" s="1"/>
  <c r="G8" i="2" l="1"/>
  <c r="P155" i="2"/>
  <c r="T155" i="2" s="1"/>
  <c r="R154" i="2"/>
  <c r="S154" i="2" s="1"/>
  <c r="Q154" i="2"/>
  <c r="O154" i="2" s="1"/>
  <c r="H8" i="2" l="1"/>
  <c r="P156" i="2"/>
  <c r="T156" i="2" s="1"/>
  <c r="R155" i="2"/>
  <c r="S155" i="2" s="1"/>
  <c r="Q155" i="2"/>
  <c r="O155" i="2" s="1"/>
  <c r="I8" i="2" l="1"/>
  <c r="P157" i="2"/>
  <c r="T157" i="2" s="1"/>
  <c r="R156" i="2"/>
  <c r="S156" i="2" s="1"/>
  <c r="Q156" i="2"/>
  <c r="O156" i="2" s="1"/>
  <c r="J8" i="2" l="1"/>
  <c r="P158" i="2"/>
  <c r="T158" i="2" s="1"/>
  <c r="R157" i="2"/>
  <c r="S157" i="2" s="1"/>
  <c r="Q157" i="2"/>
  <c r="O157" i="2" s="1"/>
  <c r="K8" i="2" l="1"/>
  <c r="M8" i="2" s="1"/>
  <c r="P159" i="2"/>
  <c r="T159" i="2" s="1"/>
  <c r="R158" i="2"/>
  <c r="S158" i="2" s="1"/>
  <c r="Q158" i="2"/>
  <c r="O158" i="2" s="1"/>
  <c r="P160" i="2" l="1"/>
  <c r="T160" i="2" s="1"/>
  <c r="R159" i="2"/>
  <c r="S159" i="2" s="1"/>
  <c r="E9" i="2" s="1"/>
  <c r="Q159" i="2"/>
  <c r="O159" i="2" s="1"/>
  <c r="F9" i="2" l="1"/>
  <c r="P161" i="2"/>
  <c r="T161" i="2" s="1"/>
  <c r="R160" i="2"/>
  <c r="S160" i="2" s="1"/>
  <c r="Q160" i="2"/>
  <c r="O160" i="2" s="1"/>
  <c r="G9" i="2" l="1"/>
  <c r="P162" i="2"/>
  <c r="T162" i="2" s="1"/>
  <c r="R161" i="2"/>
  <c r="S161" i="2" s="1"/>
  <c r="Q161" i="2"/>
  <c r="O161" i="2" s="1"/>
  <c r="H9" i="2" l="1"/>
  <c r="P163" i="2"/>
  <c r="T163" i="2" s="1"/>
  <c r="R162" i="2"/>
  <c r="S162" i="2" s="1"/>
  <c r="Q162" i="2"/>
  <c r="O162" i="2" s="1"/>
  <c r="I9" i="2" l="1"/>
  <c r="P164" i="2"/>
  <c r="T164" i="2" s="1"/>
  <c r="R163" i="2"/>
  <c r="S163" i="2" s="1"/>
  <c r="Q163" i="2"/>
  <c r="O163" i="2" s="1"/>
  <c r="J9" i="2" l="1"/>
  <c r="P165" i="2"/>
  <c r="T165" i="2" s="1"/>
  <c r="Q164" i="2"/>
  <c r="O164" i="2" s="1"/>
  <c r="R164" i="2"/>
  <c r="S164" i="2" s="1"/>
  <c r="K9" i="2" l="1"/>
  <c r="M9" i="2" s="1"/>
  <c r="P166" i="2"/>
  <c r="T166" i="2" s="1"/>
  <c r="R165" i="2"/>
  <c r="S165" i="2" s="1"/>
  <c r="Q165" i="2"/>
  <c r="O165" i="2" s="1"/>
  <c r="P167" i="2" l="1"/>
  <c r="T167" i="2" s="1"/>
  <c r="R166" i="2"/>
  <c r="S166" i="2" s="1"/>
  <c r="E10" i="2" s="1"/>
  <c r="Q166" i="2"/>
  <c r="O166" i="2" s="1"/>
  <c r="F10" i="2" l="1"/>
  <c r="P168" i="2"/>
  <c r="T168" i="2" s="1"/>
  <c r="R167" i="2"/>
  <c r="S167" i="2" s="1"/>
  <c r="Q167" i="2"/>
  <c r="O167" i="2" s="1"/>
  <c r="G10" i="2" l="1"/>
  <c r="P169" i="2"/>
  <c r="T169" i="2" s="1"/>
  <c r="R168" i="2"/>
  <c r="S168" i="2" s="1"/>
  <c r="Q168" i="2"/>
  <c r="O168" i="2" s="1"/>
  <c r="H10" i="2" l="1"/>
  <c r="P170" i="2"/>
  <c r="T170" i="2" s="1"/>
  <c r="R169" i="2"/>
  <c r="S169" i="2" s="1"/>
  <c r="Q169" i="2"/>
  <c r="O169" i="2" s="1"/>
  <c r="I10" i="2" l="1"/>
  <c r="P171" i="2"/>
  <c r="T171" i="2" s="1"/>
  <c r="R170" i="2"/>
  <c r="S170" i="2" s="1"/>
  <c r="Q170" i="2"/>
  <c r="O170" i="2" s="1"/>
  <c r="J10" i="2" l="1"/>
  <c r="P172" i="2"/>
  <c r="T172" i="2" s="1"/>
  <c r="R171" i="2"/>
  <c r="S171" i="2" s="1"/>
  <c r="Q171" i="2"/>
  <c r="O171" i="2" s="1"/>
  <c r="K10" i="2" l="1"/>
  <c r="M10" i="2" s="1"/>
  <c r="P173" i="2"/>
  <c r="T173" i="2" s="1"/>
  <c r="Q172" i="2"/>
  <c r="O172" i="2" s="1"/>
  <c r="R172" i="2"/>
  <c r="S172" i="2" s="1"/>
  <c r="P174" i="2" l="1"/>
  <c r="T174" i="2" s="1"/>
  <c r="R173" i="2"/>
  <c r="S173" i="2" s="1"/>
  <c r="E11" i="2" s="1"/>
  <c r="Q173" i="2"/>
  <c r="O173" i="2" s="1"/>
  <c r="F11" i="2" l="1"/>
  <c r="P175" i="2"/>
  <c r="T175" i="2" s="1"/>
  <c r="R174" i="2"/>
  <c r="S174" i="2" s="1"/>
  <c r="Q174" i="2"/>
  <c r="O174" i="2" s="1"/>
  <c r="G11" i="2" l="1"/>
  <c r="P176" i="2"/>
  <c r="T176" i="2" s="1"/>
  <c r="R175" i="2"/>
  <c r="S175" i="2" s="1"/>
  <c r="Q175" i="2"/>
  <c r="O175" i="2" s="1"/>
  <c r="H11" i="2" l="1"/>
  <c r="P177" i="2"/>
  <c r="T177" i="2" s="1"/>
  <c r="R176" i="2"/>
  <c r="S176" i="2" s="1"/>
  <c r="Q176" i="2"/>
  <c r="O176" i="2" s="1"/>
  <c r="I11" i="2" l="1"/>
  <c r="P178" i="2"/>
  <c r="T178" i="2" s="1"/>
  <c r="R177" i="2"/>
  <c r="S177" i="2" s="1"/>
  <c r="Q177" i="2"/>
  <c r="O177" i="2" s="1"/>
  <c r="J11" i="2" l="1"/>
  <c r="P179" i="2"/>
  <c r="T179" i="2" s="1"/>
  <c r="R178" i="2"/>
  <c r="S178" i="2" s="1"/>
  <c r="Q178" i="2"/>
  <c r="O178" i="2" s="1"/>
  <c r="K11" i="2" l="1"/>
  <c r="M11" i="2" s="1"/>
  <c r="P180" i="2"/>
  <c r="T180" i="2" s="1"/>
  <c r="R179" i="2"/>
  <c r="S179" i="2" s="1"/>
  <c r="Q179" i="2"/>
  <c r="O179" i="2" s="1"/>
  <c r="P181" i="2" l="1"/>
  <c r="T181" i="2" s="1"/>
  <c r="R180" i="2"/>
  <c r="S180" i="2" s="1"/>
  <c r="E12" i="2" s="1"/>
  <c r="Q180" i="2"/>
  <c r="O180" i="2" s="1"/>
  <c r="F12" i="2" l="1"/>
  <c r="P182" i="2"/>
  <c r="T182" i="2" s="1"/>
  <c r="R181" i="2"/>
  <c r="S181" i="2" s="1"/>
  <c r="Q181" i="2"/>
  <c r="O181" i="2" s="1"/>
  <c r="G12" i="2" l="1"/>
  <c r="P183" i="2"/>
  <c r="T183" i="2" s="1"/>
  <c r="R182" i="2"/>
  <c r="S182" i="2" s="1"/>
  <c r="Q182" i="2"/>
  <c r="O182" i="2" s="1"/>
  <c r="H12" i="2" l="1"/>
  <c r="P184" i="2"/>
  <c r="T184" i="2" s="1"/>
  <c r="R183" i="2"/>
  <c r="S183" i="2" s="1"/>
  <c r="Q183" i="2"/>
  <c r="O183" i="2" s="1"/>
  <c r="I12" i="2" l="1"/>
  <c r="P185" i="2"/>
  <c r="T185" i="2" s="1"/>
  <c r="R184" i="2"/>
  <c r="S184" i="2" s="1"/>
  <c r="Q184" i="2"/>
  <c r="O184" i="2" s="1"/>
  <c r="J12" i="2" l="1"/>
  <c r="P186" i="2"/>
  <c r="T186" i="2" s="1"/>
  <c r="R185" i="2"/>
  <c r="S185" i="2" s="1"/>
  <c r="Q185" i="2"/>
  <c r="O185" i="2" s="1"/>
  <c r="K12" i="2" l="1"/>
  <c r="M12" i="2" s="1"/>
  <c r="P187" i="2"/>
  <c r="T187" i="2" s="1"/>
  <c r="R186" i="2"/>
  <c r="S186" i="2" s="1"/>
  <c r="Q186" i="2"/>
  <c r="O186" i="2" s="1"/>
  <c r="P188" i="2" l="1"/>
  <c r="T188" i="2" s="1"/>
  <c r="R187" i="2"/>
  <c r="S187" i="2" s="1"/>
  <c r="E13" i="2" s="1"/>
  <c r="Q187" i="2"/>
  <c r="O187" i="2" s="1"/>
  <c r="F13" i="2" l="1"/>
  <c r="P189" i="2"/>
  <c r="T189" i="2" s="1"/>
  <c r="R188" i="2"/>
  <c r="S188" i="2" s="1"/>
  <c r="Q188" i="2"/>
  <c r="O188" i="2" s="1"/>
  <c r="G13" i="2" l="1"/>
  <c r="P190" i="2"/>
  <c r="T190" i="2" s="1"/>
  <c r="R189" i="2"/>
  <c r="S189" i="2" s="1"/>
  <c r="Q189" i="2"/>
  <c r="O189" i="2" s="1"/>
  <c r="H13" i="2" l="1"/>
  <c r="P191" i="2"/>
  <c r="T191" i="2" s="1"/>
  <c r="R190" i="2"/>
  <c r="S190" i="2" s="1"/>
  <c r="Q190" i="2"/>
  <c r="O190" i="2" s="1"/>
  <c r="I13" i="2" l="1"/>
  <c r="P192" i="2"/>
  <c r="T192" i="2" s="1"/>
  <c r="R191" i="2"/>
  <c r="S191" i="2" s="1"/>
  <c r="Q191" i="2"/>
  <c r="O191" i="2" s="1"/>
  <c r="J13" i="2" l="1"/>
  <c r="P193" i="2"/>
  <c r="T193" i="2" s="1"/>
  <c r="R192" i="2"/>
  <c r="S192" i="2" s="1"/>
  <c r="Q192" i="2"/>
  <c r="O192" i="2" s="1"/>
  <c r="K13" i="2" l="1"/>
  <c r="M13" i="2" s="1"/>
  <c r="P194" i="2"/>
  <c r="T194" i="2" s="1"/>
  <c r="R193" i="2"/>
  <c r="S193" i="2" s="1"/>
  <c r="Q193" i="2"/>
  <c r="O193" i="2" s="1"/>
  <c r="P195" i="2" l="1"/>
  <c r="T195" i="2" s="1"/>
  <c r="R194" i="2"/>
  <c r="S194" i="2" s="1"/>
  <c r="E14" i="2" s="1"/>
  <c r="Q194" i="2"/>
  <c r="O194" i="2" s="1"/>
  <c r="F14" i="2" l="1"/>
  <c r="P196" i="2"/>
  <c r="T196" i="2" s="1"/>
  <c r="R195" i="2"/>
  <c r="S195" i="2" s="1"/>
  <c r="Q195" i="2"/>
  <c r="O195" i="2" s="1"/>
  <c r="G14" i="2" l="1"/>
  <c r="P197" i="2"/>
  <c r="T197" i="2" s="1"/>
  <c r="Q196" i="2"/>
  <c r="O196" i="2" s="1"/>
  <c r="R196" i="2"/>
  <c r="S196" i="2" s="1"/>
  <c r="H14" i="2" l="1"/>
  <c r="P198" i="2"/>
  <c r="T198" i="2" s="1"/>
  <c r="R197" i="2"/>
  <c r="S197" i="2" s="1"/>
  <c r="Q197" i="2"/>
  <c r="O197" i="2" s="1"/>
  <c r="I14" i="2" l="1"/>
  <c r="P199" i="2"/>
  <c r="T199" i="2" s="1"/>
  <c r="R198" i="2"/>
  <c r="S198" i="2" s="1"/>
  <c r="Q198" i="2"/>
  <c r="O198" i="2" s="1"/>
  <c r="J14" i="2" l="1"/>
  <c r="P200" i="2"/>
  <c r="T200" i="2" s="1"/>
  <c r="R199" i="2"/>
  <c r="S199" i="2" s="1"/>
  <c r="Q199" i="2"/>
  <c r="O199" i="2" s="1"/>
  <c r="K14" i="2" l="1"/>
  <c r="M14" i="2" s="1"/>
  <c r="P201" i="2"/>
  <c r="T201" i="2" s="1"/>
  <c r="R200" i="2"/>
  <c r="S200" i="2" s="1"/>
  <c r="Q200" i="2"/>
  <c r="O200" i="2" s="1"/>
  <c r="P202" i="2" l="1"/>
  <c r="T202" i="2" s="1"/>
  <c r="R201" i="2"/>
  <c r="S201" i="2" s="1"/>
  <c r="E15" i="2" s="1"/>
  <c r="Q201" i="2"/>
  <c r="O201" i="2" s="1"/>
  <c r="F15" i="2" l="1"/>
  <c r="P203" i="2"/>
  <c r="T203" i="2" s="1"/>
  <c r="R202" i="2"/>
  <c r="S202" i="2" s="1"/>
  <c r="Q202" i="2"/>
  <c r="O202" i="2" s="1"/>
  <c r="G15" i="2" l="1"/>
  <c r="P204" i="2"/>
  <c r="T204" i="2" s="1"/>
  <c r="R203" i="2"/>
  <c r="S203" i="2" s="1"/>
  <c r="Q203" i="2"/>
  <c r="O203" i="2" s="1"/>
  <c r="H15" i="2" l="1"/>
  <c r="P205" i="2"/>
  <c r="T205" i="2" s="1"/>
  <c r="Q204" i="2"/>
  <c r="O204" i="2" s="1"/>
  <c r="R204" i="2"/>
  <c r="S204" i="2" s="1"/>
  <c r="I15" i="2" l="1"/>
  <c r="P206" i="2"/>
  <c r="T206" i="2" s="1"/>
  <c r="R205" i="2"/>
  <c r="S205" i="2" s="1"/>
  <c r="Q205" i="2"/>
  <c r="O205" i="2" s="1"/>
  <c r="J15" i="2" l="1"/>
  <c r="P207" i="2"/>
  <c r="T207" i="2" s="1"/>
  <c r="R206" i="2"/>
  <c r="S206" i="2" s="1"/>
  <c r="Q206" i="2"/>
  <c r="O206" i="2" s="1"/>
  <c r="K15" i="2" l="1"/>
  <c r="M15" i="2" s="1"/>
  <c r="P208" i="2"/>
  <c r="T208" i="2" s="1"/>
  <c r="R207" i="2"/>
  <c r="S207" i="2" s="1"/>
  <c r="Q207" i="2"/>
  <c r="O207" i="2" s="1"/>
  <c r="P209" i="2" l="1"/>
  <c r="T209" i="2" s="1"/>
  <c r="R208" i="2"/>
  <c r="S208" i="2" s="1"/>
  <c r="E16" i="2" s="1"/>
  <c r="Q208" i="2"/>
  <c r="O208" i="2" s="1"/>
  <c r="F16" i="2" l="1"/>
  <c r="P210" i="2"/>
  <c r="T210" i="2" s="1"/>
  <c r="R209" i="2"/>
  <c r="S209" i="2" s="1"/>
  <c r="Q209" i="2"/>
  <c r="O209" i="2" s="1"/>
  <c r="G16" i="2" l="1"/>
  <c r="P211" i="2"/>
  <c r="T211" i="2" s="1"/>
  <c r="R210" i="2"/>
  <c r="S210" i="2" s="1"/>
  <c r="Q210" i="2"/>
  <c r="O210" i="2" s="1"/>
  <c r="H16" i="2" l="1"/>
  <c r="P212" i="2"/>
  <c r="T212" i="2" s="1"/>
  <c r="R211" i="2"/>
  <c r="S211" i="2" s="1"/>
  <c r="Q211" i="2"/>
  <c r="O211" i="2" s="1"/>
  <c r="I16" i="2" l="1"/>
  <c r="P213" i="2"/>
  <c r="T213" i="2" s="1"/>
  <c r="R212" i="2"/>
  <c r="S212" i="2" s="1"/>
  <c r="Q212" i="2"/>
  <c r="O212" i="2" s="1"/>
  <c r="J16" i="2" l="1"/>
  <c r="P214" i="2"/>
  <c r="T214" i="2" s="1"/>
  <c r="R213" i="2"/>
  <c r="S213" i="2" s="1"/>
  <c r="Q213" i="2"/>
  <c r="O213" i="2" s="1"/>
  <c r="K16" i="2" l="1"/>
  <c r="M16" i="2" s="1"/>
  <c r="P215" i="2"/>
  <c r="T215" i="2" s="1"/>
  <c r="R214" i="2"/>
  <c r="S214" i="2" s="1"/>
  <c r="Q214" i="2"/>
  <c r="O214" i="2" s="1"/>
  <c r="P216" i="2" l="1"/>
  <c r="T216" i="2" s="1"/>
  <c r="R215" i="2"/>
  <c r="S215" i="2" s="1"/>
  <c r="E17" i="2" s="1"/>
  <c r="Q215" i="2"/>
  <c r="O215" i="2" s="1"/>
  <c r="F17" i="2" l="1"/>
  <c r="P217" i="2"/>
  <c r="T217" i="2" s="1"/>
  <c r="R216" i="2"/>
  <c r="S216" i="2" s="1"/>
  <c r="Q216" i="2"/>
  <c r="O216" i="2" s="1"/>
  <c r="G17" i="2" l="1"/>
  <c r="P218" i="2"/>
  <c r="T218" i="2" s="1"/>
  <c r="R217" i="2"/>
  <c r="S217" i="2" s="1"/>
  <c r="Q217" i="2"/>
  <c r="O217" i="2" s="1"/>
  <c r="H17" i="2" l="1"/>
  <c r="P219" i="2"/>
  <c r="T219" i="2" s="1"/>
  <c r="R218" i="2"/>
  <c r="S218" i="2" s="1"/>
  <c r="Q218" i="2"/>
  <c r="O218" i="2" s="1"/>
  <c r="P220" i="2" l="1"/>
  <c r="T220" i="2" s="1"/>
  <c r="R219" i="2"/>
  <c r="S219" i="2" s="1"/>
  <c r="I17" i="2" s="1"/>
  <c r="Q219" i="2"/>
  <c r="O219" i="2" s="1"/>
  <c r="J17" i="2" l="1"/>
  <c r="P221" i="2"/>
  <c r="T221" i="2" s="1"/>
  <c r="R220" i="2"/>
  <c r="S220" i="2" s="1"/>
  <c r="Q220" i="2"/>
  <c r="O220" i="2" s="1"/>
  <c r="K17" i="2" l="1"/>
  <c r="M17" i="2" s="1"/>
  <c r="P222" i="2"/>
  <c r="T222" i="2" s="1"/>
  <c r="R221" i="2"/>
  <c r="S221" i="2" s="1"/>
  <c r="Q221" i="2"/>
  <c r="O221" i="2" s="1"/>
  <c r="P223" i="2" l="1"/>
  <c r="T223" i="2" s="1"/>
  <c r="R222" i="2"/>
  <c r="S222" i="2" s="1"/>
  <c r="E18" i="2" s="1"/>
  <c r="Q222" i="2"/>
  <c r="O222" i="2" s="1"/>
  <c r="F18" i="2" l="1"/>
  <c r="P224" i="2"/>
  <c r="T224" i="2" s="1"/>
  <c r="R223" i="2"/>
  <c r="S223" i="2" s="1"/>
  <c r="Q223" i="2"/>
  <c r="O223" i="2" s="1"/>
  <c r="G18" i="2" l="1"/>
  <c r="P225" i="2"/>
  <c r="T225" i="2" s="1"/>
  <c r="R224" i="2"/>
  <c r="S224" i="2" s="1"/>
  <c r="Q224" i="2"/>
  <c r="O224" i="2" s="1"/>
  <c r="H18" i="2" l="1"/>
  <c r="P226" i="2"/>
  <c r="T226" i="2" s="1"/>
  <c r="R225" i="2"/>
  <c r="S225" i="2" s="1"/>
  <c r="Q225" i="2"/>
  <c r="O225" i="2" s="1"/>
  <c r="I18" i="2" l="1"/>
  <c r="P227" i="2"/>
  <c r="T227" i="2" s="1"/>
  <c r="R226" i="2"/>
  <c r="S226" i="2" s="1"/>
  <c r="Q226" i="2"/>
  <c r="O226" i="2" s="1"/>
  <c r="J18" i="2" l="1"/>
  <c r="P228" i="2"/>
  <c r="T228" i="2" s="1"/>
  <c r="R227" i="2"/>
  <c r="S227" i="2" s="1"/>
  <c r="Q227" i="2"/>
  <c r="O227" i="2" s="1"/>
  <c r="K18" i="2" l="1"/>
  <c r="M18" i="2" s="1"/>
  <c r="P229" i="2"/>
  <c r="T229" i="2" s="1"/>
  <c r="Q228" i="2"/>
  <c r="O228" i="2" s="1"/>
  <c r="R228" i="2"/>
  <c r="S228" i="2" s="1"/>
  <c r="P230" i="2" l="1"/>
  <c r="T230" i="2" s="1"/>
  <c r="R229" i="2"/>
  <c r="S229" i="2" s="1"/>
  <c r="E19" i="2" s="1"/>
  <c r="Q229" i="2"/>
  <c r="O229" i="2" s="1"/>
  <c r="F19" i="2" l="1"/>
  <c r="P231" i="2"/>
  <c r="T231" i="2" s="1"/>
  <c r="R230" i="2"/>
  <c r="S230" i="2" s="1"/>
  <c r="Q230" i="2"/>
  <c r="O230" i="2" s="1"/>
  <c r="G19" i="2" l="1"/>
  <c r="P232" i="2"/>
  <c r="T232" i="2" s="1"/>
  <c r="R231" i="2"/>
  <c r="S231" i="2" s="1"/>
  <c r="Q231" i="2"/>
  <c r="O231" i="2" s="1"/>
  <c r="H19" i="2" l="1"/>
  <c r="P233" i="2"/>
  <c r="T233" i="2" s="1"/>
  <c r="R232" i="2"/>
  <c r="S232" i="2" s="1"/>
  <c r="Q232" i="2"/>
  <c r="O232" i="2" s="1"/>
  <c r="I19" i="2" l="1"/>
  <c r="P234" i="2"/>
  <c r="T234" i="2" s="1"/>
  <c r="R233" i="2"/>
  <c r="S233" i="2" s="1"/>
  <c r="Q233" i="2"/>
  <c r="O233" i="2" s="1"/>
  <c r="J19" i="2" l="1"/>
  <c r="P235" i="2"/>
  <c r="T235" i="2" s="1"/>
  <c r="R234" i="2"/>
  <c r="S234" i="2" s="1"/>
  <c r="Q234" i="2"/>
  <c r="O234" i="2" s="1"/>
  <c r="K19" i="2" l="1"/>
  <c r="M19" i="2" s="1"/>
  <c r="P236" i="2"/>
  <c r="T236" i="2" s="1"/>
  <c r="R235" i="2"/>
  <c r="S235" i="2" s="1"/>
  <c r="Q235" i="2"/>
  <c r="O235" i="2" s="1"/>
  <c r="P237" i="2" l="1"/>
  <c r="T237" i="2" s="1"/>
  <c r="Q236" i="2"/>
  <c r="O236" i="2" s="1"/>
  <c r="R236" i="2"/>
  <c r="S236" i="2" s="1"/>
  <c r="E20" i="2" s="1"/>
  <c r="F20" i="2" l="1"/>
  <c r="P238" i="2"/>
  <c r="T238" i="2" s="1"/>
  <c r="R237" i="2"/>
  <c r="S237" i="2" s="1"/>
  <c r="Q237" i="2"/>
  <c r="O237" i="2" s="1"/>
  <c r="G20" i="2" l="1"/>
  <c r="P239" i="2"/>
  <c r="T239" i="2" s="1"/>
  <c r="R238" i="2"/>
  <c r="S238" i="2" s="1"/>
  <c r="Q238" i="2"/>
  <c r="O238" i="2" s="1"/>
  <c r="H20" i="2" l="1"/>
  <c r="P240" i="2"/>
  <c r="T240" i="2" s="1"/>
  <c r="R239" i="2"/>
  <c r="S239" i="2" s="1"/>
  <c r="Q239" i="2"/>
  <c r="O239" i="2" s="1"/>
  <c r="I20" i="2" l="1"/>
  <c r="P241" i="2"/>
  <c r="T241" i="2" s="1"/>
  <c r="R240" i="2"/>
  <c r="S240" i="2" s="1"/>
  <c r="Q240" i="2"/>
  <c r="O240" i="2" s="1"/>
  <c r="J20" i="2" l="1"/>
  <c r="P242" i="2"/>
  <c r="T242" i="2" s="1"/>
  <c r="R241" i="2"/>
  <c r="S241" i="2" s="1"/>
  <c r="Q241" i="2"/>
  <c r="O241" i="2" s="1"/>
  <c r="K20" i="2" l="1"/>
  <c r="M20" i="2" s="1"/>
  <c r="P243" i="2"/>
  <c r="T243" i="2" s="1"/>
  <c r="R242" i="2"/>
  <c r="S242" i="2" s="1"/>
  <c r="Q242" i="2"/>
  <c r="O242" i="2" s="1"/>
  <c r="P244" i="2" l="1"/>
  <c r="T244" i="2" s="1"/>
  <c r="R243" i="2"/>
  <c r="S243" i="2" s="1"/>
  <c r="E21" i="2" s="1"/>
  <c r="Q243" i="2"/>
  <c r="O243" i="2" s="1"/>
  <c r="F21" i="2" l="1"/>
  <c r="P245" i="2"/>
  <c r="T245" i="2" s="1"/>
  <c r="Q244" i="2"/>
  <c r="O244" i="2" s="1"/>
  <c r="R244" i="2"/>
  <c r="S244" i="2" s="1"/>
  <c r="G21" i="2" l="1"/>
  <c r="P246" i="2"/>
  <c r="T246" i="2" s="1"/>
  <c r="R245" i="2"/>
  <c r="S245" i="2" s="1"/>
  <c r="Q245" i="2"/>
  <c r="O245" i="2" s="1"/>
  <c r="H21" i="2" l="1"/>
  <c r="P247" i="2"/>
  <c r="T247" i="2" s="1"/>
  <c r="R246" i="2"/>
  <c r="S246" i="2" s="1"/>
  <c r="Q246" i="2"/>
  <c r="O246" i="2" s="1"/>
  <c r="I21" i="2" l="1"/>
  <c r="P248" i="2"/>
  <c r="T248" i="2" s="1"/>
  <c r="R247" i="2"/>
  <c r="S247" i="2" s="1"/>
  <c r="Q247" i="2"/>
  <c r="O247" i="2" s="1"/>
  <c r="J21" i="2" l="1"/>
  <c r="P249" i="2"/>
  <c r="T249" i="2" s="1"/>
  <c r="R248" i="2"/>
  <c r="S248" i="2" s="1"/>
  <c r="Q248" i="2"/>
  <c r="O248" i="2" s="1"/>
  <c r="K21" i="2" l="1"/>
  <c r="M21" i="2" s="1"/>
  <c r="P250" i="2"/>
  <c r="T250" i="2" s="1"/>
  <c r="R249" i="2"/>
  <c r="S249" i="2" s="1"/>
  <c r="Q249" i="2"/>
  <c r="O249" i="2" s="1"/>
  <c r="P251" i="2" l="1"/>
  <c r="T251" i="2" s="1"/>
  <c r="R250" i="2"/>
  <c r="S250" i="2" s="1"/>
  <c r="E22" i="2" s="1"/>
  <c r="Q250" i="2"/>
  <c r="O250" i="2" s="1"/>
  <c r="F22" i="2" l="1"/>
  <c r="P252" i="2"/>
  <c r="T252" i="2" s="1"/>
  <c r="R251" i="2"/>
  <c r="S251" i="2" s="1"/>
  <c r="Q251" i="2"/>
  <c r="O251" i="2" s="1"/>
  <c r="G22" i="2" l="1"/>
  <c r="P253" i="2"/>
  <c r="T253" i="2" s="1"/>
  <c r="R252" i="2"/>
  <c r="S252" i="2" s="1"/>
  <c r="Q252" i="2"/>
  <c r="O252" i="2" s="1"/>
  <c r="H22" i="2" l="1"/>
  <c r="P254" i="2"/>
  <c r="T254" i="2" s="1"/>
  <c r="R253" i="2"/>
  <c r="S253" i="2" s="1"/>
  <c r="Q253" i="2"/>
  <c r="O253" i="2" s="1"/>
  <c r="I22" i="2" l="1"/>
  <c r="P255" i="2"/>
  <c r="T255" i="2" s="1"/>
  <c r="R254" i="2"/>
  <c r="S254" i="2" s="1"/>
  <c r="Q254" i="2"/>
  <c r="O254" i="2" s="1"/>
  <c r="J22" i="2" l="1"/>
  <c r="P256" i="2"/>
  <c r="T256" i="2" s="1"/>
  <c r="R255" i="2"/>
  <c r="S255" i="2" s="1"/>
  <c r="Q255" i="2"/>
  <c r="O255" i="2" s="1"/>
  <c r="K22" i="2" l="1"/>
  <c r="M22" i="2" s="1"/>
  <c r="P257" i="2"/>
  <c r="T257" i="2" s="1"/>
  <c r="R256" i="2"/>
  <c r="S256" i="2" s="1"/>
  <c r="Q256" i="2"/>
  <c r="O256" i="2" s="1"/>
  <c r="P258" i="2" l="1"/>
  <c r="T258" i="2" s="1"/>
  <c r="R257" i="2"/>
  <c r="S257" i="2" s="1"/>
  <c r="E23" i="2" s="1"/>
  <c r="Q257" i="2"/>
  <c r="O257" i="2" s="1"/>
  <c r="F23" i="2" l="1"/>
  <c r="P259" i="2"/>
  <c r="T259" i="2" s="1"/>
  <c r="R258" i="2"/>
  <c r="S258" i="2" s="1"/>
  <c r="Q258" i="2"/>
  <c r="O258" i="2" s="1"/>
  <c r="G23" i="2" l="1"/>
  <c r="P260" i="2"/>
  <c r="T260" i="2" s="1"/>
  <c r="R259" i="2"/>
  <c r="S259" i="2" s="1"/>
  <c r="Q259" i="2"/>
  <c r="O259" i="2" s="1"/>
  <c r="H23" i="2" l="1"/>
  <c r="P261" i="2"/>
  <c r="T261" i="2" s="1"/>
  <c r="Q260" i="2"/>
  <c r="O260" i="2" s="1"/>
  <c r="R260" i="2"/>
  <c r="S260" i="2" s="1"/>
  <c r="I23" i="2" l="1"/>
  <c r="P262" i="2"/>
  <c r="T262" i="2" s="1"/>
  <c r="R261" i="2"/>
  <c r="S261" i="2" s="1"/>
  <c r="Q261" i="2"/>
  <c r="O261" i="2" s="1"/>
  <c r="J23" i="2" l="1"/>
  <c r="P263" i="2"/>
  <c r="T263" i="2" s="1"/>
  <c r="R262" i="2"/>
  <c r="S262" i="2" s="1"/>
  <c r="Q262" i="2"/>
  <c r="O262" i="2" s="1"/>
  <c r="K23" i="2" l="1"/>
  <c r="M23" i="2" s="1"/>
  <c r="P264" i="2"/>
  <c r="T264" i="2" s="1"/>
  <c r="R263" i="2"/>
  <c r="S263" i="2" s="1"/>
  <c r="Q263" i="2"/>
  <c r="O263" i="2" s="1"/>
  <c r="P265" i="2" l="1"/>
  <c r="T265" i="2" s="1"/>
  <c r="R264" i="2"/>
  <c r="S264" i="2" s="1"/>
  <c r="E24" i="2" s="1"/>
  <c r="Q264" i="2"/>
  <c r="O264" i="2" s="1"/>
  <c r="F24" i="2" l="1"/>
  <c r="P266" i="2"/>
  <c r="T266" i="2" s="1"/>
  <c r="R265" i="2"/>
  <c r="S265" i="2" s="1"/>
  <c r="Q265" i="2"/>
  <c r="O265" i="2" s="1"/>
  <c r="G24" i="2" l="1"/>
  <c r="P267" i="2"/>
  <c r="T267" i="2" s="1"/>
  <c r="R266" i="2"/>
  <c r="S266" i="2" s="1"/>
  <c r="Q266" i="2"/>
  <c r="O266" i="2" s="1"/>
  <c r="H24" i="2" l="1"/>
  <c r="P268" i="2"/>
  <c r="T268" i="2" s="1"/>
  <c r="R267" i="2"/>
  <c r="S267" i="2" s="1"/>
  <c r="Q267" i="2"/>
  <c r="O267" i="2" s="1"/>
  <c r="I24" i="2" l="1"/>
  <c r="P269" i="2"/>
  <c r="T269" i="2" s="1"/>
  <c r="R268" i="2"/>
  <c r="S268" i="2" s="1"/>
  <c r="Q268" i="2"/>
  <c r="O268" i="2" s="1"/>
  <c r="J24" i="2" l="1"/>
  <c r="P270" i="2"/>
  <c r="T270" i="2" s="1"/>
  <c r="R269" i="2"/>
  <c r="S269" i="2" s="1"/>
  <c r="Q269" i="2"/>
  <c r="O269" i="2" s="1"/>
  <c r="K24" i="2" l="1"/>
  <c r="M24" i="2" s="1"/>
  <c r="P271" i="2"/>
  <c r="T271" i="2" s="1"/>
  <c r="R270" i="2"/>
  <c r="S270" i="2" s="1"/>
  <c r="Q270" i="2"/>
  <c r="O270" i="2" s="1"/>
  <c r="P272" i="2" l="1"/>
  <c r="T272" i="2" s="1"/>
  <c r="R271" i="2"/>
  <c r="S271" i="2" s="1"/>
  <c r="E25" i="2" s="1"/>
  <c r="Q271" i="2"/>
  <c r="O271" i="2" s="1"/>
  <c r="F25" i="2" l="1"/>
  <c r="P273" i="2"/>
  <c r="T273" i="2" s="1"/>
  <c r="R272" i="2"/>
  <c r="S272" i="2" s="1"/>
  <c r="Q272" i="2"/>
  <c r="O272" i="2" s="1"/>
  <c r="G25" i="2" l="1"/>
  <c r="P274" i="2"/>
  <c r="T274" i="2" s="1"/>
  <c r="R273" i="2"/>
  <c r="S273" i="2" s="1"/>
  <c r="Q273" i="2"/>
  <c r="O273" i="2" s="1"/>
  <c r="H25" i="2" l="1"/>
  <c r="P275" i="2"/>
  <c r="T275" i="2" s="1"/>
  <c r="R274" i="2"/>
  <c r="S274" i="2" s="1"/>
  <c r="Q274" i="2"/>
  <c r="O274" i="2" s="1"/>
  <c r="I25" i="2" l="1"/>
  <c r="P276" i="2"/>
  <c r="T276" i="2" s="1"/>
  <c r="R275" i="2"/>
  <c r="S275" i="2" s="1"/>
  <c r="Q275" i="2"/>
  <c r="O275" i="2" s="1"/>
  <c r="J25" i="2" l="1"/>
  <c r="P277" i="2"/>
  <c r="T277" i="2" s="1"/>
  <c r="R276" i="2"/>
  <c r="S276" i="2" s="1"/>
  <c r="Q276" i="2"/>
  <c r="O276" i="2" s="1"/>
  <c r="K25" i="2" l="1"/>
  <c r="M25" i="2" s="1"/>
  <c r="P278" i="2"/>
  <c r="T278" i="2" s="1"/>
  <c r="R277" i="2"/>
  <c r="S277" i="2" s="1"/>
  <c r="Q277" i="2"/>
  <c r="O277" i="2" s="1"/>
  <c r="P279" i="2" l="1"/>
  <c r="T279" i="2" s="1"/>
  <c r="R278" i="2"/>
  <c r="S278" i="2" s="1"/>
  <c r="E26" i="2" s="1"/>
  <c r="Q278" i="2"/>
  <c r="O278" i="2" s="1"/>
  <c r="F26" i="2" l="1"/>
  <c r="P280" i="2"/>
  <c r="T280" i="2" s="1"/>
  <c r="R279" i="2"/>
  <c r="S279" i="2" s="1"/>
  <c r="Q279" i="2"/>
  <c r="O279" i="2" s="1"/>
  <c r="G26" i="2" l="1"/>
  <c r="P281" i="2"/>
  <c r="T281" i="2" s="1"/>
  <c r="R280" i="2"/>
  <c r="S280" i="2" s="1"/>
  <c r="Q280" i="2"/>
  <c r="O280" i="2" s="1"/>
  <c r="H26" i="2" l="1"/>
  <c r="P282" i="2"/>
  <c r="T282" i="2" s="1"/>
  <c r="R281" i="2"/>
  <c r="S281" i="2" s="1"/>
  <c r="Q281" i="2"/>
  <c r="O281" i="2" s="1"/>
  <c r="I26" i="2" l="1"/>
  <c r="P283" i="2"/>
  <c r="T283" i="2" s="1"/>
  <c r="R282" i="2"/>
  <c r="S282" i="2" s="1"/>
  <c r="Q282" i="2"/>
  <c r="O282" i="2" s="1"/>
  <c r="J26" i="2" l="1"/>
  <c r="P284" i="2"/>
  <c r="T284" i="2" s="1"/>
  <c r="R283" i="2"/>
  <c r="S283" i="2" s="1"/>
  <c r="Q283" i="2"/>
  <c r="O283" i="2" s="1"/>
  <c r="K26" i="2" l="1"/>
  <c r="M26" i="2" s="1"/>
  <c r="P285" i="2"/>
  <c r="T285" i="2" s="1"/>
  <c r="R284" i="2"/>
  <c r="S284" i="2" s="1"/>
  <c r="Q284" i="2"/>
  <c r="O284" i="2" s="1"/>
  <c r="P286" i="2" l="1"/>
  <c r="T286" i="2" s="1"/>
  <c r="R285" i="2"/>
  <c r="S285" i="2" s="1"/>
  <c r="E27" i="2" s="1"/>
  <c r="Q285" i="2"/>
  <c r="O285" i="2" s="1"/>
  <c r="F27" i="2" l="1"/>
  <c r="P287" i="2"/>
  <c r="T287" i="2" s="1"/>
  <c r="R286" i="2"/>
  <c r="S286" i="2" s="1"/>
  <c r="Q286" i="2"/>
  <c r="O286" i="2" s="1"/>
  <c r="G27" i="2" l="1"/>
  <c r="P288" i="2"/>
  <c r="T288" i="2" s="1"/>
  <c r="R287" i="2"/>
  <c r="S287" i="2" s="1"/>
  <c r="Q287" i="2"/>
  <c r="O287" i="2" s="1"/>
  <c r="H27" i="2" l="1"/>
  <c r="P289" i="2"/>
  <c r="T289" i="2" s="1"/>
  <c r="R288" i="2"/>
  <c r="S288" i="2" s="1"/>
  <c r="Q288" i="2"/>
  <c r="O288" i="2" s="1"/>
  <c r="I27" i="2" l="1"/>
  <c r="P290" i="2"/>
  <c r="T290" i="2" s="1"/>
  <c r="R289" i="2"/>
  <c r="S289" i="2" s="1"/>
  <c r="Q289" i="2"/>
  <c r="O289" i="2" s="1"/>
  <c r="J27" i="2" l="1"/>
  <c r="P291" i="2"/>
  <c r="T291" i="2" s="1"/>
  <c r="R290" i="2"/>
  <c r="S290" i="2" s="1"/>
  <c r="Q290" i="2"/>
  <c r="O290" i="2" s="1"/>
  <c r="K27" i="2" l="1"/>
  <c r="M27" i="2" s="1"/>
  <c r="P292" i="2"/>
  <c r="T292" i="2" s="1"/>
  <c r="R291" i="2"/>
  <c r="S291" i="2" s="1"/>
  <c r="Q291" i="2"/>
  <c r="O291" i="2" s="1"/>
  <c r="P293" i="2" l="1"/>
  <c r="T293" i="2" s="1"/>
  <c r="Q292" i="2"/>
  <c r="O292" i="2" s="1"/>
  <c r="R292" i="2"/>
  <c r="S292" i="2" s="1"/>
  <c r="E28" i="2" s="1"/>
  <c r="F28" i="2" l="1"/>
  <c r="P294" i="2"/>
  <c r="T294" i="2" s="1"/>
  <c r="R293" i="2"/>
  <c r="S293" i="2" s="1"/>
  <c r="Q293" i="2"/>
  <c r="O293" i="2" s="1"/>
  <c r="G28" i="2" l="1"/>
  <c r="P295" i="2"/>
  <c r="T295" i="2" s="1"/>
  <c r="R294" i="2"/>
  <c r="S294" i="2" s="1"/>
  <c r="Q294" i="2"/>
  <c r="O294" i="2" s="1"/>
  <c r="H28" i="2" l="1"/>
  <c r="P296" i="2"/>
  <c r="T296" i="2" s="1"/>
  <c r="R295" i="2"/>
  <c r="S295" i="2" s="1"/>
  <c r="Q295" i="2"/>
  <c r="O295" i="2" s="1"/>
  <c r="I28" i="2" l="1"/>
  <c r="P297" i="2"/>
  <c r="T297" i="2" s="1"/>
  <c r="R296" i="2"/>
  <c r="S296" i="2" s="1"/>
  <c r="Q296" i="2"/>
  <c r="O296" i="2" s="1"/>
  <c r="J28" i="2" l="1"/>
  <c r="P298" i="2"/>
  <c r="T298" i="2" s="1"/>
  <c r="R297" i="2"/>
  <c r="S297" i="2" s="1"/>
  <c r="Q297" i="2"/>
  <c r="O297" i="2" s="1"/>
  <c r="K28" i="2" l="1"/>
  <c r="M28" i="2" s="1"/>
  <c r="P299" i="2"/>
  <c r="T299" i="2" s="1"/>
  <c r="R298" i="2"/>
  <c r="S298" i="2" s="1"/>
  <c r="Q298" i="2"/>
  <c r="O298" i="2" s="1"/>
  <c r="P300" i="2" l="1"/>
  <c r="T300" i="2" s="1"/>
  <c r="R299" i="2"/>
  <c r="S299" i="2" s="1"/>
  <c r="E29" i="2" s="1"/>
  <c r="Q299" i="2"/>
  <c r="O299" i="2" s="1"/>
  <c r="F29" i="2" l="1"/>
  <c r="P301" i="2"/>
  <c r="T301" i="2" s="1"/>
  <c r="Q300" i="2"/>
  <c r="O300" i="2" s="1"/>
  <c r="R300" i="2"/>
  <c r="S300" i="2" s="1"/>
  <c r="G29" i="2" l="1"/>
  <c r="P302" i="2"/>
  <c r="T302" i="2" s="1"/>
  <c r="R301" i="2"/>
  <c r="S301" i="2" s="1"/>
  <c r="Q301" i="2"/>
  <c r="O301" i="2" s="1"/>
  <c r="H29" i="2" l="1"/>
  <c r="P303" i="2"/>
  <c r="T303" i="2" s="1"/>
  <c r="R302" i="2"/>
  <c r="S302" i="2" s="1"/>
  <c r="Q302" i="2"/>
  <c r="O302" i="2" s="1"/>
  <c r="I29" i="2" l="1"/>
  <c r="P304" i="2"/>
  <c r="T304" i="2" s="1"/>
  <c r="R303" i="2"/>
  <c r="S303" i="2" s="1"/>
  <c r="Q303" i="2"/>
  <c r="O303" i="2" s="1"/>
  <c r="J29" i="2" l="1"/>
  <c r="P305" i="2"/>
  <c r="T305" i="2" s="1"/>
  <c r="R304" i="2"/>
  <c r="S304" i="2" s="1"/>
  <c r="Q304" i="2"/>
  <c r="O304" i="2" s="1"/>
  <c r="K29" i="2" l="1"/>
  <c r="M29" i="2" s="1"/>
  <c r="P306" i="2"/>
  <c r="T306" i="2" s="1"/>
  <c r="R305" i="2"/>
  <c r="S305" i="2" s="1"/>
  <c r="Q305" i="2"/>
  <c r="O305" i="2" s="1"/>
  <c r="P307" i="2" l="1"/>
  <c r="R306" i="2"/>
  <c r="S306" i="2" s="1"/>
  <c r="E30" i="2" s="1"/>
  <c r="Q306" i="2"/>
  <c r="O306" i="2" s="1"/>
  <c r="P308" i="2" l="1"/>
  <c r="T307" i="2"/>
  <c r="F30" i="2"/>
  <c r="R307" i="2"/>
  <c r="S307" i="2" s="1"/>
  <c r="Q307" i="2"/>
  <c r="O307" i="2" s="1"/>
  <c r="Q308" i="2" l="1"/>
  <c r="P309" i="2"/>
  <c r="R308" i="2"/>
  <c r="S308" i="2" s="1"/>
  <c r="T308" i="2"/>
  <c r="O308" i="2" l="1"/>
  <c r="G30" i="2" s="1"/>
  <c r="Q309" i="2"/>
  <c r="T309" i="2"/>
  <c r="R309" i="2"/>
  <c r="S309" i="2" s="1"/>
  <c r="P310" i="2"/>
  <c r="T310" i="2" l="1"/>
  <c r="P311" i="2"/>
  <c r="R310" i="2"/>
  <c r="S310" i="2" s="1"/>
  <c r="Q310" i="2"/>
  <c r="O310" i="2" s="1"/>
  <c r="O309" i="2"/>
  <c r="H30" i="2" s="1"/>
  <c r="I30" i="2" l="1"/>
  <c r="T311" i="2"/>
  <c r="R311" i="2"/>
  <c r="S311" i="2" s="1"/>
  <c r="P312" i="2"/>
  <c r="Q311" i="2"/>
  <c r="O311" i="2" l="1"/>
  <c r="J30" i="2"/>
  <c r="Q312" i="2"/>
  <c r="R312" i="2"/>
  <c r="S312" i="2" s="1"/>
  <c r="T312" i="2"/>
  <c r="P313" i="2"/>
  <c r="K30" i="2" l="1"/>
  <c r="M30" i="2" s="1"/>
  <c r="O312" i="2"/>
  <c r="Q313" i="2"/>
  <c r="R313" i="2"/>
  <c r="S313" i="2" s="1"/>
  <c r="T313" i="2"/>
  <c r="P314" i="2"/>
  <c r="E31" i="2" l="1"/>
  <c r="O313" i="2"/>
  <c r="Q314" i="2"/>
  <c r="T314" i="2"/>
  <c r="R314" i="2"/>
  <c r="S314" i="2" s="1"/>
  <c r="P315" i="2"/>
  <c r="P316" i="2" l="1"/>
  <c r="Q315" i="2"/>
  <c r="R315" i="2"/>
  <c r="S315" i="2" s="1"/>
  <c r="T315" i="2"/>
  <c r="O314" i="2"/>
  <c r="F31" i="2" s="1"/>
  <c r="O315" i="2" l="1"/>
  <c r="G31" i="2"/>
  <c r="Q316" i="2"/>
  <c r="R316" i="2"/>
  <c r="S316" i="2" s="1"/>
  <c r="T316" i="2"/>
  <c r="P317" i="2"/>
  <c r="O316" i="2" l="1"/>
  <c r="H31" i="2"/>
  <c r="Q317" i="2"/>
  <c r="R317" i="2"/>
  <c r="S317" i="2" s="1"/>
  <c r="P318" i="2"/>
  <c r="T317" i="2"/>
  <c r="T318" i="2" l="1"/>
  <c r="P319" i="2"/>
  <c r="Q318" i="2"/>
  <c r="R318" i="2"/>
  <c r="S318" i="2" s="1"/>
  <c r="O317" i="2"/>
  <c r="I31" i="2" s="1"/>
  <c r="J31" i="2" l="1"/>
  <c r="K31" i="2" s="1"/>
  <c r="M31" i="2" s="1"/>
  <c r="O318" i="2"/>
  <c r="P320" i="2"/>
  <c r="T319" i="2"/>
  <c r="Q319" i="2"/>
  <c r="O319" i="2" s="1"/>
  <c r="R319" i="2"/>
  <c r="S319" i="2" s="1"/>
  <c r="R320" i="2" l="1"/>
  <c r="S320" i="2" s="1"/>
  <c r="E32" i="2" s="1"/>
  <c r="T320" i="2"/>
  <c r="P321" i="2"/>
  <c r="Q320" i="2"/>
  <c r="O320" i="2" s="1"/>
  <c r="Q321" i="2" l="1"/>
  <c r="R321" i="2"/>
  <c r="S321" i="2" s="1"/>
  <c r="P322" i="2"/>
  <c r="T321" i="2"/>
  <c r="T322" i="2" l="1"/>
  <c r="P323" i="2"/>
  <c r="R322" i="2"/>
  <c r="S322" i="2" s="1"/>
  <c r="Q322" i="2"/>
  <c r="O321" i="2"/>
  <c r="F32" i="2" s="1"/>
  <c r="O322" i="2" l="1"/>
  <c r="G32" i="2"/>
  <c r="P324" i="2"/>
  <c r="Q323" i="2"/>
  <c r="R323" i="2"/>
  <c r="S323" i="2" s="1"/>
  <c r="T323" i="2"/>
  <c r="O323" i="2" l="1"/>
  <c r="Q324" i="2"/>
  <c r="T324" i="2"/>
  <c r="R324" i="2"/>
  <c r="S324" i="2" s="1"/>
  <c r="P325" i="2"/>
  <c r="H32" i="2"/>
  <c r="I32" i="2" l="1"/>
  <c r="O324" i="2"/>
  <c r="Q325" i="2"/>
  <c r="R325" i="2"/>
  <c r="S325" i="2" s="1"/>
  <c r="T325" i="2"/>
  <c r="P326" i="2"/>
  <c r="T326" i="2" l="1"/>
  <c r="P327" i="2"/>
  <c r="Q326" i="2"/>
  <c r="O326" i="2" s="1"/>
  <c r="R326" i="2"/>
  <c r="S326" i="2" s="1"/>
  <c r="O325" i="2"/>
  <c r="J32" i="2" s="1"/>
  <c r="Q327" i="2" l="1"/>
  <c r="R327" i="2"/>
  <c r="S327" i="2" s="1"/>
  <c r="T327" i="2"/>
  <c r="P328" i="2"/>
  <c r="K32" i="2"/>
  <c r="M32" i="2" s="1"/>
  <c r="Q328" i="2" l="1"/>
  <c r="R328" i="2"/>
  <c r="S328" i="2" s="1"/>
  <c r="T328" i="2"/>
  <c r="P329" i="2"/>
  <c r="E33" i="2"/>
  <c r="O327" i="2"/>
  <c r="F33" i="2" l="1"/>
  <c r="Q329" i="2"/>
  <c r="R329" i="2"/>
  <c r="S329" i="2" s="1"/>
  <c r="T329" i="2"/>
  <c r="P330" i="2"/>
  <c r="O328" i="2"/>
  <c r="O329" i="2" l="1"/>
  <c r="G33" i="2"/>
  <c r="T330" i="2"/>
  <c r="R330" i="2"/>
  <c r="S330" i="2" s="1"/>
  <c r="P331" i="2"/>
  <c r="Q330" i="2"/>
  <c r="O330" i="2" l="1"/>
  <c r="H33" i="2" s="1"/>
  <c r="P332" i="2"/>
  <c r="Q331" i="2"/>
  <c r="R331" i="2"/>
  <c r="S331" i="2" s="1"/>
  <c r="T331" i="2"/>
  <c r="I33" i="2" l="1"/>
  <c r="O331" i="2"/>
  <c r="Q332" i="2"/>
  <c r="R332" i="2"/>
  <c r="S332" i="2" s="1"/>
  <c r="T332" i="2"/>
  <c r="P333" i="2"/>
  <c r="O332" i="2" l="1"/>
  <c r="J33" i="2"/>
  <c r="Q333" i="2"/>
  <c r="R333" i="2"/>
  <c r="S333" i="2" s="1"/>
  <c r="T333" i="2"/>
  <c r="P334" i="2"/>
  <c r="K33" i="2" l="1"/>
  <c r="M33" i="2" s="1"/>
  <c r="O333" i="2"/>
  <c r="T334" i="2"/>
  <c r="P335" i="2"/>
  <c r="Q334" i="2"/>
  <c r="R334" i="2"/>
  <c r="S334" i="2" s="1"/>
  <c r="O334" i="2" l="1"/>
  <c r="E34" i="2"/>
  <c r="P336" i="2"/>
  <c r="Q335" i="2"/>
  <c r="R335" i="2"/>
  <c r="S335" i="2" s="1"/>
  <c r="T335" i="2"/>
  <c r="O335" i="2" l="1"/>
  <c r="Q336" i="2"/>
  <c r="R336" i="2"/>
  <c r="S336" i="2" s="1"/>
  <c r="T336" i="2"/>
  <c r="P337" i="2"/>
  <c r="F34" i="2"/>
  <c r="O336" i="2" l="1"/>
  <c r="G34" i="2"/>
  <c r="Q337" i="2"/>
  <c r="R337" i="2"/>
  <c r="S337" i="2" s="1"/>
  <c r="T337" i="2"/>
  <c r="P338" i="2"/>
  <c r="T338" i="2" l="1"/>
  <c r="P339" i="2"/>
  <c r="R338" i="2"/>
  <c r="S338" i="2" s="1"/>
  <c r="Q338" i="2"/>
  <c r="O337" i="2"/>
  <c r="H34" i="2" s="1"/>
  <c r="I34" i="2" l="1"/>
  <c r="O338" i="2"/>
  <c r="P340" i="2"/>
  <c r="Q339" i="2"/>
  <c r="R339" i="2"/>
  <c r="S339" i="2" s="1"/>
  <c r="T339" i="2"/>
  <c r="O339" i="2" l="1"/>
  <c r="J34" i="2"/>
  <c r="Q340" i="2"/>
  <c r="R340" i="2"/>
  <c r="S340" i="2" s="1"/>
  <c r="T340" i="2"/>
  <c r="P341" i="2"/>
  <c r="K34" i="2" l="1"/>
  <c r="M34" i="2" s="1"/>
  <c r="O340" i="2"/>
  <c r="Q341" i="2"/>
  <c r="R341" i="2"/>
  <c r="S341" i="2" s="1"/>
  <c r="T341" i="2"/>
  <c r="P342" i="2"/>
  <c r="E35" i="2" l="1"/>
  <c r="O341" i="2"/>
  <c r="T342" i="2"/>
  <c r="P343" i="2"/>
  <c r="Q342" i="2"/>
  <c r="R342" i="2"/>
  <c r="S342" i="2" s="1"/>
  <c r="O342" i="2" l="1"/>
  <c r="F35" i="2" s="1"/>
  <c r="P344" i="2"/>
  <c r="Q343" i="2"/>
  <c r="R343" i="2"/>
  <c r="S343" i="2" s="1"/>
  <c r="T343" i="2"/>
  <c r="O343" i="2" l="1"/>
  <c r="Q344" i="2"/>
  <c r="R344" i="2"/>
  <c r="S344" i="2" s="1"/>
  <c r="T344" i="2"/>
  <c r="P345" i="2"/>
  <c r="G35" i="2"/>
  <c r="H35" i="2" l="1"/>
  <c r="O344" i="2"/>
  <c r="Q345" i="2"/>
  <c r="R345" i="2"/>
  <c r="S345" i="2" s="1"/>
  <c r="T345" i="2"/>
  <c r="P346" i="2"/>
  <c r="O345" i="2" l="1"/>
  <c r="I35" i="2"/>
  <c r="J35" i="2" s="1"/>
  <c r="T346" i="2"/>
  <c r="P347" i="2"/>
  <c r="R346" i="2"/>
  <c r="S346" i="2" s="1"/>
  <c r="Q346" i="2"/>
  <c r="O346" i="2" s="1"/>
  <c r="P348" i="2" l="1"/>
  <c r="R347" i="2"/>
  <c r="S347" i="2" s="1"/>
  <c r="K35" i="2" s="1"/>
  <c r="M35" i="2" s="1"/>
  <c r="T347" i="2"/>
  <c r="Q347" i="2"/>
  <c r="O347" i="2" s="1"/>
  <c r="Q348" i="2" l="1"/>
  <c r="R348" i="2"/>
  <c r="S348" i="2" s="1"/>
  <c r="T348" i="2"/>
  <c r="P349" i="2"/>
  <c r="E36" i="2" l="1"/>
  <c r="O348" i="2"/>
  <c r="Q349" i="2"/>
  <c r="R349" i="2"/>
  <c r="S349" i="2" s="1"/>
  <c r="T349" i="2"/>
  <c r="P350" i="2"/>
  <c r="F36" i="2" l="1"/>
  <c r="G36" i="2" s="1"/>
  <c r="O349" i="2"/>
  <c r="T350" i="2"/>
  <c r="P351" i="2"/>
  <c r="R350" i="2"/>
  <c r="S350" i="2" s="1"/>
  <c r="Q350" i="2"/>
  <c r="O350" i="2" s="1"/>
  <c r="T351" i="2" l="1"/>
  <c r="P352" i="2"/>
  <c r="Q351" i="2"/>
  <c r="O351" i="2" s="1"/>
  <c r="R351" i="2"/>
  <c r="S351" i="2" s="1"/>
  <c r="H36" i="2"/>
  <c r="Q352" i="2" l="1"/>
  <c r="R352" i="2"/>
  <c r="S352" i="2" s="1"/>
  <c r="P353" i="2"/>
  <c r="T352" i="2"/>
  <c r="O352" i="2" l="1"/>
  <c r="I36" i="2" s="1"/>
  <c r="Q353" i="2"/>
  <c r="R353" i="2"/>
  <c r="S353" i="2" s="1"/>
  <c r="T353" i="2"/>
  <c r="P354" i="2"/>
  <c r="O353" i="2" l="1"/>
  <c r="J36" i="2"/>
  <c r="K36" i="2" s="1"/>
  <c r="M36" i="2" s="1"/>
  <c r="T354" i="2"/>
  <c r="P355" i="2"/>
  <c r="R354" i="2"/>
  <c r="S354" i="2" s="1"/>
  <c r="Q354" i="2"/>
  <c r="O354" i="2" s="1"/>
  <c r="P356" i="2" l="1"/>
  <c r="Q355" i="2"/>
  <c r="R355" i="2"/>
  <c r="S355" i="2" s="1"/>
  <c r="T355" i="2"/>
  <c r="E37" i="2" l="1"/>
  <c r="O355" i="2"/>
  <c r="Q356" i="2"/>
  <c r="T356" i="2"/>
  <c r="P357" i="2"/>
  <c r="R356" i="2"/>
  <c r="S356" i="2" s="1"/>
  <c r="Q357" i="2" l="1"/>
  <c r="R357" i="2"/>
  <c r="S357" i="2" s="1"/>
  <c r="T357" i="2"/>
  <c r="P358" i="2"/>
  <c r="O356" i="2"/>
  <c r="F37" i="2" s="1"/>
  <c r="O357" i="2" l="1"/>
  <c r="T358" i="2"/>
  <c r="P359" i="2"/>
  <c r="Q358" i="2"/>
  <c r="O358" i="2" s="1"/>
  <c r="R358" i="2"/>
  <c r="S358" i="2" s="1"/>
  <c r="G37" i="2"/>
  <c r="H37" i="2" s="1"/>
  <c r="P360" i="2" l="1"/>
  <c r="Q359" i="2"/>
  <c r="R359" i="2"/>
  <c r="S359" i="2" s="1"/>
  <c r="T359" i="2"/>
  <c r="O359" i="2" l="1"/>
  <c r="I37" i="2" s="1"/>
  <c r="R360" i="2"/>
  <c r="S360" i="2" s="1"/>
  <c r="T360" i="2"/>
  <c r="P361" i="2"/>
  <c r="Q360" i="2"/>
  <c r="O360" i="2" s="1"/>
  <c r="Q361" i="2" l="1"/>
  <c r="T361" i="2"/>
  <c r="P362" i="2"/>
  <c r="R361" i="2"/>
  <c r="S361" i="2" s="1"/>
  <c r="J37" i="2"/>
  <c r="K37" i="2" l="1"/>
  <c r="M37" i="2" s="1"/>
  <c r="O361" i="2"/>
  <c r="T362" i="2"/>
  <c r="P363" i="2"/>
  <c r="R362" i="2"/>
  <c r="S362" i="2" s="1"/>
  <c r="E38" i="2" s="1"/>
  <c r="Q362" i="2"/>
  <c r="O362" i="2" s="1"/>
  <c r="P364" i="2" l="1"/>
  <c r="Q363" i="2"/>
  <c r="R363" i="2"/>
  <c r="S363" i="2" s="1"/>
  <c r="T363" i="2"/>
  <c r="O363" i="2" l="1"/>
  <c r="F38" i="2" s="1"/>
  <c r="R364" i="2"/>
  <c r="S364" i="2" s="1"/>
  <c r="T364" i="2"/>
  <c r="Q364" i="2"/>
  <c r="P365" i="2"/>
  <c r="O364" i="2" l="1"/>
  <c r="G38" i="2" s="1"/>
  <c r="Q365" i="2"/>
  <c r="R365" i="2"/>
  <c r="S365" i="2" s="1"/>
  <c r="T365" i="2"/>
  <c r="P366" i="2"/>
  <c r="O365" i="2" l="1"/>
  <c r="H38" i="2"/>
  <c r="I38" i="2" s="1"/>
  <c r="T366" i="2"/>
  <c r="P367" i="2"/>
  <c r="R366" i="2"/>
  <c r="S366" i="2" s="1"/>
  <c r="Q366" i="2"/>
  <c r="O366" i="2" s="1"/>
  <c r="P368" i="2" l="1"/>
  <c r="Q367" i="2"/>
  <c r="R367" i="2"/>
  <c r="S367" i="2" s="1"/>
  <c r="T367" i="2"/>
  <c r="O367" i="2" l="1"/>
  <c r="J38" i="2" s="1"/>
  <c r="K38" i="2" s="1"/>
  <c r="M38" i="2" s="1"/>
  <c r="A11" i="1" s="1"/>
  <c r="Q368" i="2"/>
  <c r="P369" i="2"/>
  <c r="R368" i="2"/>
  <c r="S368" i="2" s="1"/>
  <c r="T368" i="2"/>
  <c r="O368" i="2" l="1"/>
  <c r="Q369" i="2"/>
  <c r="T369" i="2"/>
  <c r="R369" i="2"/>
  <c r="S369" i="2" s="1"/>
  <c r="O369" i="2" l="1"/>
</calcChain>
</file>

<file path=xl/sharedStrings.xml><?xml version="1.0" encoding="utf-8"?>
<sst xmlns="http://schemas.openxmlformats.org/spreadsheetml/2006/main" count="210" uniqueCount="210">
  <si>
    <t>Rendkívüli helyettesítések törvényben előírt szabályainak ellenőrzése</t>
  </si>
  <si>
    <t>Dátum</t>
  </si>
  <si>
    <t>Helyettesített órák száma:</t>
  </si>
  <si>
    <t>Hanyadik hét?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</si>
  <si>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</si>
  <si>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</si>
  <si>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</si>
  <si>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</si>
  <si>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</si>
  <si>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</si>
  <si>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</si>
  <si>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</si>
  <si>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</si>
  <si>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</si>
  <si>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</si>
  <si>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</si>
  <si>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</si>
  <si>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</si>
  <si>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</si>
  <si>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</si>
  <si>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</si>
  <si>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</si>
  <si>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</si>
  <si>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</si>
  <si>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</si>
  <si>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</si>
  <si>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</si>
  <si>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</si>
  <si>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</si>
  <si>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</si>
  <si>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</si>
  <si>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</si>
  <si>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</si>
  <si>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</si>
  <si>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</si>
  <si>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</si>
  <si>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</si>
  <si>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</si>
  <si>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</si>
  <si>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</si>
  <si>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</si>
  <si>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</si>
  <si>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</si>
  <si>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</si>
  <si>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</si>
  <si>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</si>
  <si>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</si>
  <si>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</si>
  <si>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</si>
  <si>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</si>
  <si>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</si>
  <si>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</si>
  <si>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</si>
  <si>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</si>
  <si>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</si>
  <si>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</si>
  <si>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</si>
  <si>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</si>
  <si>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</si>
  <si>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</si>
  <si>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</si>
  <si>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</si>
  <si>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</si>
  <si>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</si>
  <si>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</si>
  <si>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</si>
  <si>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</si>
  <si>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</si>
  <si>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</si>
  <si>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</si>
  <si>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</si>
  <si>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</si>
  <si>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</si>
  <si>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</si>
  <si>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</si>
  <si>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</si>
  <si>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</si>
  <si>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</si>
  <si>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</si>
  <si>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</si>
  <si>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</si>
  <si>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</si>
  <si>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</si>
  <si>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</si>
  <si>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</si>
  <si>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</si>
  <si>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</si>
  <si>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</si>
  <si>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</si>
  <si>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</si>
  <si>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</si>
  <si>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</si>
  <si>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</si>
  <si>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</si>
  <si>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</si>
  <si>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</si>
  <si>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</si>
  <si>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</si>
  <si>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</si>
  <si>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</si>
  <si>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</si>
  <si>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</si>
  <si>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</si>
  <si>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</si>
  <si>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</si>
  <si>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</si>
  <si>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</si>
  <si>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</si>
  <si>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</si>
  <si>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</si>
  <si>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</si>
  <si>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</si>
  <si>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</si>
  <si>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</si>
  <si>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</si>
  <si>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</si>
  <si>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</si>
  <si>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</si>
  <si>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</si>
  <si>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</si>
  <si>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</si>
  <si>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</si>
  <si>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</si>
  <si>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</si>
  <si>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</si>
  <si>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</si>
  <si>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</si>
  <si>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</si>
  <si>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</si>
  <si>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</si>
  <si>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</si>
  <si>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</si>
  <si>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</si>
  <si>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</si>
  <si>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</si>
  <si>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</si>
  <si>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</si>
  <si>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</si>
  <si>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</si>
  <si>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</si>
  <si>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</si>
  <si>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</si>
  <si>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</si>
  <si>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</si>
  <si>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</si>
  <si>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</si>
  <si>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</si>
  <si>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</si>
  <si>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</si>
  <si>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</si>
  <si>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</si>
  <si>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</si>
  <si>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</si>
  <si>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</si>
  <si>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</si>
  <si>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</si>
  <si>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</si>
  <si>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</si>
  <si>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</si>
  <si>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</si>
  <si>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</si>
  <si>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</si>
  <si>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</si>
  <si>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</si>
  <si>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</si>
  <si>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</si>
  <si>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</si>
  <si>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</si>
  <si>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</si>
  <si>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</si>
  <si>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</si>
  <si>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</si>
  <si>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</si>
  <si>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</si>
  <si>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</si>
  <si>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</si>
  <si>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</si>
  <si>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</si>
  <si>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</si>
  <si>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</si>
  <si>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</si>
  <si>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</si>
  <si>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</si>
  <si>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</si>
  <si>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</si>
  <si>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Napi 2 óra túllépése</t>
  </si>
  <si>
    <t>Heti nyilvántartás</t>
  </si>
  <si>
    <t>Heti 6 óra túllépése</t>
  </si>
  <si>
    <t>Napi nyilvántartás</t>
  </si>
  <si>
    <t>Nap</t>
  </si>
  <si>
    <t>Hét</t>
  </si>
  <si>
    <t>Óra</t>
  </si>
  <si>
    <t>H</t>
  </si>
  <si>
    <t>K</t>
  </si>
  <si>
    <t>Sze</t>
  </si>
  <si>
    <t>Cs</t>
  </si>
  <si>
    <t>P</t>
  </si>
  <si>
    <t>Kód</t>
  </si>
  <si>
    <t>Szo</t>
  </si>
  <si>
    <t>V</t>
  </si>
  <si>
    <t>hét</t>
  </si>
  <si>
    <t>óra+</t>
  </si>
  <si>
    <t>óra</t>
  </si>
  <si>
    <t>A 32 órából tanítási órán elhasználva</t>
  </si>
  <si>
    <t>Pedagógus 1 hétre megállapított kötelező óraszáma (túlórával együtt):</t>
  </si>
  <si>
    <t>A tanév kezdete:</t>
  </si>
  <si>
    <t>Kategória</t>
  </si>
  <si>
    <t>A számítás alapja:</t>
  </si>
  <si>
    <t>Éves szinten ennyi nap elhasználva a maximálisan kiírható 30-ból:</t>
  </si>
  <si>
    <t>A kötelező óraszám (20;22-26;18) óra terhére ennyi órát helyettesíthet még hetente: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</si>
</sst>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1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/>
    <xf numFmtId="0" fontId="2" fillId="5" borderId="0" xfId="0" applyFont="1" applyFill="1" applyAlignment="1">
      <alignment horizontal="center"/>
    </xf>
    <xf numFmtId="0" fontId="0" fillId="5" borderId="0" xfId="0" applyFill="1"/>
    <xf numFmtId="0" fontId="0" fillId="4" borderId="0" xfId="0" applyFill="1"/>
    <xf numFmtId="0" fontId="6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7" fillId="4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4" fontId="4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Munka2!$V$3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1860815</xdr:colOff>
      <xdr:row>1</xdr:row>
      <xdr:rowOff>176892</xdr:rowOff>
    </xdr:from>
    <xdr:to>
      <xdr:col>7</xdr:col>
      <xdr:colOff>463399</xdr:colOff>
      <xdr:row>11</xdr:row>
      <xdr:rowOff>6803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3422" y="469446"/>
          <a:ext cx="3317459" cy="29255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</xdr:row>
          <xdr:rowOff>47625</xdr:rowOff>
        </xdr:from>
        <xdr:to>
          <xdr:col>2</xdr:col>
          <xdr:colOff>190500</xdr:colOff>
          <xdr:row>3</xdr:row>
          <xdr:rowOff>266700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Gyakornok vagyok (20 ó)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</xdr:row>
          <xdr:rowOff>47625</xdr:rowOff>
        </xdr:from>
        <xdr:to>
          <xdr:col>3</xdr:col>
          <xdr:colOff>885825</xdr:colOff>
          <xdr:row>3</xdr:row>
          <xdr:rowOff>266700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Ped1, Ped2 vagyok (26 ó)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</xdr:row>
          <xdr:rowOff>57150</xdr:rowOff>
        </xdr:from>
        <xdr:to>
          <xdr:col>4</xdr:col>
          <xdr:colOff>1581150</xdr:colOff>
          <xdr:row>3</xdr:row>
          <xdr:rowOff>276225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Szakértő vagyok (18 ó)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G193"/>
  <sheetViews>
    <sheetView showGridLines="0" showRowColHeaders="0" tabSelected="1" zoomScale="140" zoomScaleNormal="140" workbookViewId="0">
      <selection activeCell="A8" sqref="A8:E8"/>
    </sheetView>
  </sheetViews>
  <sheetFormatPr defaultRowHeight="15" x14ac:dyDescent="0.25"/>
  <cols>
    <col min="1" max="1" width="8.85546875" customWidth="1"/>
    <col min="2" max="2" width="11" bestFit="1" customWidth="1"/>
    <col min="3" max="3" width="16.140625" customWidth="1"/>
    <col min="4" max="4" width="15.5703125" customWidth="1"/>
    <col min="5" max="5" width="29" customWidth="1"/>
    <col min="6" max="6" width="23.85546875" bestFit="1" customWidth="1"/>
    <col min="7" max="7" width="17.85546875" customWidth="1"/>
  </cols>
  <sheetData>
    <row r="1" spans="1:7" ht="23.25" x14ac:dyDescent="0.35">
      <c r="A1" s="26" t="s">
        <v>0</v>
      </c>
      <c r="B1" s="26"/>
      <c r="C1" s="26"/>
      <c r="D1" s="26"/>
      <c r="E1" s="26"/>
      <c r="F1" s="26"/>
      <c r="G1" s="26"/>
    </row>
    <row r="3" spans="1:7" ht="15.75" x14ac:dyDescent="0.25">
      <c r="A3" s="30" t="s">
        <v>205</v>
      </c>
      <c r="B3" s="30"/>
      <c r="C3" s="30"/>
      <c r="D3" s="31">
        <v>43709</v>
      </c>
      <c r="E3" s="31"/>
    </row>
    <row r="4" spans="1:7" ht="30" customHeight="1" x14ac:dyDescent="0.25">
      <c r="A4" s="22"/>
      <c r="B4" s="22"/>
      <c r="C4" s="22"/>
      <c r="D4" s="22"/>
      <c r="E4" s="22"/>
    </row>
    <row r="5" spans="1:7" ht="29.25" customHeight="1" x14ac:dyDescent="0.25">
      <c r="A5" s="27" t="s">
        <v>204</v>
      </c>
      <c r="B5" s="27"/>
      <c r="C5" s="27"/>
      <c r="D5" s="27"/>
      <c r="E5" s="27"/>
    </row>
    <row r="6" spans="1:7" ht="39" customHeight="1" x14ac:dyDescent="0.25">
      <c r="A6" s="28">
        <v>24</v>
      </c>
      <c r="B6" s="28"/>
      <c r="C6" s="28"/>
      <c r="D6" s="28"/>
      <c r="E6" s="28"/>
    </row>
    <row r="7" spans="1:7" ht="37.5" customHeight="1" x14ac:dyDescent="0.25">
      <c r="A7" s="29" t="s">
        <v>209</v>
      </c>
      <c r="B7" s="29"/>
      <c r="C7" s="29"/>
      <c r="D7" s="29"/>
      <c r="E7" s="29"/>
    </row>
    <row r="8" spans="1:7" ht="28.5" customHeight="1" x14ac:dyDescent="0.35">
      <c r="A8" s="25">
        <f>IF(A6&gt;Munka2!V6,0,Munka2!V6-A6)</f>
        <v>2</v>
      </c>
      <c r="B8" s="25"/>
      <c r="C8" s="25"/>
      <c r="D8" s="25"/>
      <c r="E8" s="25"/>
    </row>
    <row r="9" spans="1:7" s="21" customFormat="1" ht="14.25" customHeight="1" x14ac:dyDescent="0.35">
      <c r="A9" s="18"/>
      <c r="B9" s="18"/>
      <c r="C9" s="18"/>
      <c r="D9" s="18"/>
      <c r="E9" s="19"/>
      <c r="F9" s="20"/>
      <c r="G9" s="20"/>
    </row>
    <row r="10" spans="1:7" ht="15.75" customHeight="1" x14ac:dyDescent="0.25">
      <c r="A10" s="23" t="s">
        <v>208</v>
      </c>
      <c r="B10" s="23"/>
      <c r="C10" s="23"/>
      <c r="D10" s="23"/>
      <c r="E10" s="23"/>
    </row>
    <row r="11" spans="1:7" ht="18.75" x14ac:dyDescent="0.3">
      <c r="A11" s="24">
        <f>SUM(Munka2!M4:M55)</f>
        <v>0</v>
      </c>
      <c r="B11" s="24"/>
      <c r="C11" s="24"/>
      <c r="D11" s="24"/>
      <c r="E11" s="24"/>
      <c r="F11" s="3"/>
    </row>
    <row r="12" spans="1:7" ht="15.75" thickBot="1" x14ac:dyDescent="0.3"/>
    <row r="13" spans="1:7" s="6" customFormat="1" ht="45" x14ac:dyDescent="0.25">
      <c r="A13" s="7" t="s">
        <v>4</v>
      </c>
      <c r="B13" s="8" t="s">
        <v>1</v>
      </c>
      <c r="C13" s="8" t="s">
        <v>2</v>
      </c>
      <c r="D13" s="8" t="s">
        <v>3</v>
      </c>
      <c r="E13" s="8" t="s">
        <v>185</v>
      </c>
      <c r="F13" s="8" t="s">
        <v>187</v>
      </c>
      <c r="G13" s="9" t="s">
        <v>203</v>
      </c>
    </row>
    <row r="14" spans="1:7" x14ac:dyDescent="0.25">
      <c r="A14" s="10" t="s">
        <v>5</v>
      </c>
      <c r="B14" s="15"/>
      <c r="C14" s="16"/>
      <c r="D14" s="4" t="str">
        <f>IF(B14="","",_xlfn.ISOWEEKNUM(B14))</f>
        <v/>
      </c>
      <c r="E14" s="5" t="str">
        <f>IF(C14="","",(IF(AND(C14&gt;2,(VLOOKUP(D14,Munka2!$B$4:$K$55,WEEKDAY(B14,2)+3,FALSE)&lt;-2)),"Túllépte a napi óraszámot","")))</f>
        <v/>
      </c>
      <c r="F14" s="5" t="str">
        <f>IF(D14="","",IF(VLOOKUP(D14,Munka2!$B$4:$C$55,2,FALSE)&lt;=6,"","Túllépte a heti óraszámot"))</f>
        <v/>
      </c>
      <c r="G14" s="11" t="str">
        <f>IF(D14="","",(Munka2!$V$6-VLOOKUP(D14,Munka2!$B$4:$K$55,WEEKDAY(B14,2)+3,FALSE)))</f>
        <v/>
      </c>
    </row>
    <row r="15" spans="1:7" x14ac:dyDescent="0.25">
      <c r="A15" s="10" t="s">
        <v>6</v>
      </c>
      <c r="B15" s="15"/>
      <c r="C15" s="16"/>
      <c r="D15" s="4" t="str">
        <f t="shared" ref="D15:D78" si="0">IF(B15="","",_xlfn.ISOWEEKNUM(B15))</f>
        <v/>
      </c>
      <c r="E15" s="5" t="str">
        <f>IF(C15="","",(IF(AND(C15&gt;2,(VLOOKUP(D15,Munka2!$B$4:$K$55,WEEKDAY(B15,2)+3,FALSE)&lt;-2)),"Túllépte a napi óraszámot","")))</f>
        <v/>
      </c>
      <c r="F15" s="5" t="str">
        <f>IF(D15="","",IF(VLOOKUP(D15,Munka2!$B$4:$C$55,2,FALSE)&lt;=6,"","Túllépte a heti óraszámot"))</f>
        <v/>
      </c>
      <c r="G15" s="11" t="str">
        <f>IF(D15="","",(Munka2!$V$6-VLOOKUP(D15,Munka2!$B$4:$K$55,WEEKDAY(B15,2)+3,FALSE)))</f>
        <v/>
      </c>
    </row>
    <row r="16" spans="1:7" x14ac:dyDescent="0.25">
      <c r="A16" s="10" t="s">
        <v>7</v>
      </c>
      <c r="B16" s="15"/>
      <c r="C16" s="16"/>
      <c r="D16" s="4" t="str">
        <f t="shared" si="0"/>
        <v/>
      </c>
      <c r="E16" s="5" t="str">
        <f>IF(C16="","",(IF(AND(C16&gt;2,(VLOOKUP(D16,Munka2!$B$4:$K$55,WEEKDAY(B16,2)+3,FALSE)&lt;-2)),"Túllépte a napi óraszámot","")))</f>
        <v/>
      </c>
      <c r="F16" s="5" t="str">
        <f>IF(D16="","",IF(VLOOKUP(D16,Munka2!$B$4:$C$55,2,FALSE)&lt;=6,"","Túllépte a heti óraszámot"))</f>
        <v/>
      </c>
      <c r="G16" s="11" t="str">
        <f>IF(D16="","",(Munka2!$V$6-VLOOKUP(D16,Munka2!$B$4:$K$55,WEEKDAY(B16,2)+3,FALSE)))</f>
        <v/>
      </c>
    </row>
    <row r="17" spans="1:7" x14ac:dyDescent="0.25">
      <c r="A17" s="10" t="s">
        <v>8</v>
      </c>
      <c r="B17" s="15"/>
      <c r="C17" s="16"/>
      <c r="D17" s="4" t="str">
        <f t="shared" si="0"/>
        <v/>
      </c>
      <c r="E17" s="5" t="str">
        <f>IF(C17="","",(IF(AND(C17&gt;2,(VLOOKUP(D17,Munka2!$B$4:$K$55,WEEKDAY(B17,2)+3,FALSE)&lt;-2)),"Túllépte a napi óraszámot","")))</f>
        <v/>
      </c>
      <c r="F17" s="5" t="str">
        <f>IF(D17="","",IF(VLOOKUP(D17,Munka2!$B$4:$C$55,2,FALSE)&lt;=6,"","Túllépte a heti óraszámot"))</f>
        <v/>
      </c>
      <c r="G17" s="11" t="str">
        <f>IF(D17="","",(Munka2!$V$6-VLOOKUP(D17,Munka2!$B$4:$K$55,WEEKDAY(B17,2)+3,FALSE)))</f>
        <v/>
      </c>
    </row>
    <row r="18" spans="1:7" x14ac:dyDescent="0.25">
      <c r="A18" s="10" t="s">
        <v>9</v>
      </c>
      <c r="B18" s="16"/>
      <c r="C18" s="16"/>
      <c r="D18" s="4" t="str">
        <f t="shared" si="0"/>
        <v/>
      </c>
      <c r="E18" s="5" t="str">
        <f>IF(C18="","",(IF(AND(C18&gt;2,(VLOOKUP(D18,Munka2!$B$4:$K$55,WEEKDAY(B18,2)+3,FALSE)&lt;-2)),"Túllépte a napi óraszámot","")))</f>
        <v/>
      </c>
      <c r="F18" s="5" t="str">
        <f>IF(D18="","",IF(VLOOKUP(D18,Munka2!$B$4:$C$55,2,FALSE)&lt;=6,"","Túllépte a heti óraszámot"))</f>
        <v/>
      </c>
      <c r="G18" s="11" t="str">
        <f>IF(D18="","",(Munka2!$V$6-VLOOKUP(D18,Munka2!$B$4:$K$55,WEEKDAY(B18,2)+3,FALSE)))</f>
        <v/>
      </c>
    </row>
    <row r="19" spans="1:7" x14ac:dyDescent="0.25">
      <c r="A19" s="10" t="s">
        <v>10</v>
      </c>
      <c r="B19" s="16"/>
      <c r="C19" s="16"/>
      <c r="D19" s="4" t="str">
        <f t="shared" si="0"/>
        <v/>
      </c>
      <c r="E19" s="5" t="str">
        <f>IF(C19="","",(IF(AND(C19&gt;2,(VLOOKUP(D19,Munka2!$B$4:$K$55,WEEKDAY(B19,2)+3,FALSE)&lt;-2)),"Túllépte a napi óraszámot","")))</f>
        <v/>
      </c>
      <c r="F19" s="5" t="str">
        <f>IF(D19="","",IF(VLOOKUP(D19,Munka2!$B$4:$C$55,2,FALSE)&lt;=6,"","Túllépte a heti óraszámot"))</f>
        <v/>
      </c>
      <c r="G19" s="11" t="str">
        <f>IF(D19="","",(Munka2!$V$6-VLOOKUP(D19,Munka2!$B$4:$K$55,WEEKDAY(B19,2)+3,FALSE)))</f>
        <v/>
      </c>
    </row>
    <row r="20" spans="1:7" x14ac:dyDescent="0.25">
      <c r="A20" s="10" t="s">
        <v>11</v>
      </c>
      <c r="B20" s="16"/>
      <c r="C20" s="16"/>
      <c r="D20" s="4" t="str">
        <f t="shared" si="0"/>
        <v/>
      </c>
      <c r="E20" s="5" t="str">
        <f>IF(C20="","",(IF(AND(C20&gt;2,(VLOOKUP(D20,Munka2!$B$4:$K$55,WEEKDAY(B20,2)+3,FALSE)&lt;-2)),"Túllépte a napi óraszámot","")))</f>
        <v/>
      </c>
      <c r="F20" s="5" t="str">
        <f>IF(D20="","",IF(VLOOKUP(D20,Munka2!$B$4:$C$55,2,FALSE)&lt;=6,"","Túllépte a heti óraszámot"))</f>
        <v/>
      </c>
      <c r="G20" s="11" t="str">
        <f>IF(D20="","",(Munka2!$V$6-VLOOKUP(D20,Munka2!$B$4:$K$55,WEEKDAY(B20,2)+3,FALSE)))</f>
        <v/>
      </c>
    </row>
    <row r="21" spans="1:7" x14ac:dyDescent="0.25">
      <c r="A21" s="10" t="s">
        <v>12</v>
      </c>
      <c r="B21" s="16"/>
      <c r="C21" s="16"/>
      <c r="D21" s="4" t="str">
        <f t="shared" si="0"/>
        <v/>
      </c>
      <c r="E21" s="5" t="str">
        <f>IF(C21="","",(IF(AND(C21&gt;2,(VLOOKUP(D21,Munka2!$B$4:$K$55,WEEKDAY(B21,2)+3,FALSE)&lt;-2)),"Túllépte a napi óraszámot","")))</f>
        <v/>
      </c>
      <c r="F21" s="5" t="str">
        <f>IF(D21="","",IF(VLOOKUP(D21,Munka2!$B$4:$C$55,2,FALSE)&lt;=6,"","Túllépte a heti óraszámot"))</f>
        <v/>
      </c>
      <c r="G21" s="11" t="str">
        <f>IF(D21="","",(Munka2!$V$6-VLOOKUP(D21,Munka2!$B$4:$K$55,WEEKDAY(B21,2)+3,FALSE)))</f>
        <v/>
      </c>
    </row>
    <row r="22" spans="1:7" x14ac:dyDescent="0.25">
      <c r="A22" s="10" t="s">
        <v>13</v>
      </c>
      <c r="B22" s="16"/>
      <c r="C22" s="16"/>
      <c r="D22" s="4" t="str">
        <f t="shared" si="0"/>
        <v/>
      </c>
      <c r="E22" s="5" t="str">
        <f>IF(C22="","",(IF(AND(C22&gt;2,(VLOOKUP(D22,Munka2!$B$4:$K$55,WEEKDAY(B22,2)+3,FALSE)&lt;-2)),"Túllépte a napi óraszámot","")))</f>
        <v/>
      </c>
      <c r="F22" s="5" t="str">
        <f>IF(D22="","",IF(VLOOKUP(D22,Munka2!$B$4:$C$55,2,FALSE)&lt;=6,"","Túllépte a heti óraszámot"))</f>
        <v/>
      </c>
      <c r="G22" s="11" t="str">
        <f>IF(D22="","",(Munka2!$V$6-VLOOKUP(D22,Munka2!$B$4:$K$55,WEEKDAY(B22,2)+3,FALSE)))</f>
        <v/>
      </c>
    </row>
    <row r="23" spans="1:7" x14ac:dyDescent="0.25">
      <c r="A23" s="10" t="s">
        <v>14</v>
      </c>
      <c r="B23" s="16"/>
      <c r="C23" s="16"/>
      <c r="D23" s="4" t="str">
        <f t="shared" si="0"/>
        <v/>
      </c>
      <c r="E23" s="5" t="str">
        <f>IF(C23="","",(IF(AND(C23&gt;2,(VLOOKUP(D23,Munka2!$B$4:$K$55,WEEKDAY(B23,2)+3,FALSE)&lt;-2)),"Túllépte a napi óraszámot","")))</f>
        <v/>
      </c>
      <c r="F23" s="5" t="str">
        <f>IF(D23="","",IF(VLOOKUP(D23,Munka2!$B$4:$C$55,2,FALSE)&lt;=6,"","Túllépte a heti óraszámot"))</f>
        <v/>
      </c>
      <c r="G23" s="11" t="str">
        <f>IF(D23="","",(Munka2!$V$6-VLOOKUP(D23,Munka2!$B$4:$K$55,WEEKDAY(B23,2)+3,FALSE)))</f>
        <v/>
      </c>
    </row>
    <row r="24" spans="1:7" x14ac:dyDescent="0.25">
      <c r="A24" s="10" t="s">
        <v>15</v>
      </c>
      <c r="B24" s="16"/>
      <c r="C24" s="16"/>
      <c r="D24" s="4" t="str">
        <f t="shared" si="0"/>
        <v/>
      </c>
      <c r="E24" s="5" t="str">
        <f>IF(C24="","",(IF(AND(C24&gt;2,(VLOOKUP(D24,Munka2!$B$4:$K$55,WEEKDAY(B24,2)+3,FALSE)&lt;-2)),"Túllépte a napi óraszámot","")))</f>
        <v/>
      </c>
      <c r="F24" s="5" t="str">
        <f>IF(D24="","",IF(VLOOKUP(D24,Munka2!$B$4:$C$55,2,FALSE)&lt;=6,"","Túllépte a heti óraszámot"))</f>
        <v/>
      </c>
      <c r="G24" s="11" t="str">
        <f>IF(D24="","",(Munka2!$V$6-VLOOKUP(D24,Munka2!$B$4:$K$55,WEEKDAY(B24,2)+3,FALSE)))</f>
        <v/>
      </c>
    </row>
    <row r="25" spans="1:7" x14ac:dyDescent="0.25">
      <c r="A25" s="10" t="s">
        <v>16</v>
      </c>
      <c r="B25" s="16"/>
      <c r="C25" s="16"/>
      <c r="D25" s="4" t="str">
        <f t="shared" si="0"/>
        <v/>
      </c>
      <c r="E25" s="5" t="str">
        <f>IF(C25="","",(IF(AND(C25&gt;2,(VLOOKUP(D25,Munka2!$B$4:$K$55,WEEKDAY(B25,2)+3,FALSE)&lt;-2)),"Túllépte a napi óraszámot","")))</f>
        <v/>
      </c>
      <c r="F25" s="5" t="str">
        <f>IF(D25="","",IF(VLOOKUP(D25,Munka2!$B$4:$C$55,2,FALSE)&lt;=6,"","Túllépte a heti óraszámot"))</f>
        <v/>
      </c>
      <c r="G25" s="11" t="str">
        <f>IF(D25="","",(Munka2!$V$6-VLOOKUP(D25,Munka2!$B$4:$K$55,WEEKDAY(B25,2)+3,FALSE)))</f>
        <v/>
      </c>
    </row>
    <row r="26" spans="1:7" x14ac:dyDescent="0.25">
      <c r="A26" s="10" t="s">
        <v>17</v>
      </c>
      <c r="B26" s="16"/>
      <c r="C26" s="16"/>
      <c r="D26" s="4" t="str">
        <f t="shared" si="0"/>
        <v/>
      </c>
      <c r="E26" s="5" t="str">
        <f>IF(C26="","",(IF(AND(C26&gt;2,(VLOOKUP(D26,Munka2!$B$4:$K$55,WEEKDAY(B26,2)+3,FALSE)&lt;-2)),"Túllépte a napi óraszámot","")))</f>
        <v/>
      </c>
      <c r="F26" s="5" t="str">
        <f>IF(D26="","",IF(VLOOKUP(D26,Munka2!$B$4:$C$55,2,FALSE)&lt;=6,"","Túllépte a heti óraszámot"))</f>
        <v/>
      </c>
      <c r="G26" s="11" t="str">
        <f>IF(D26="","",(Munka2!$V$6-VLOOKUP(D26,Munka2!$B$4:$K$55,WEEKDAY(B26,2)+3,FALSE)))</f>
        <v/>
      </c>
    </row>
    <row r="27" spans="1:7" x14ac:dyDescent="0.25">
      <c r="A27" s="10" t="s">
        <v>18</v>
      </c>
      <c r="B27" s="16"/>
      <c r="C27" s="16"/>
      <c r="D27" s="4" t="str">
        <f t="shared" si="0"/>
        <v/>
      </c>
      <c r="E27" s="5" t="str">
        <f>IF(C27="","",(IF(AND(C27&gt;2,(VLOOKUP(D27,Munka2!$B$4:$K$55,WEEKDAY(B27,2)+3,FALSE)&lt;-2)),"Túllépte a napi óraszámot","")))</f>
        <v/>
      </c>
      <c r="F27" s="5" t="str">
        <f>IF(D27="","",IF(VLOOKUP(D27,Munka2!$B$4:$C$55,2,FALSE)&lt;=6,"","Túllépte a heti óraszámot"))</f>
        <v/>
      </c>
      <c r="G27" s="11" t="str">
        <f>IF(D27="","",(Munka2!$V$6-VLOOKUP(D27,Munka2!$B$4:$K$55,WEEKDAY(B27,2)+3,FALSE)))</f>
        <v/>
      </c>
    </row>
    <row r="28" spans="1:7" x14ac:dyDescent="0.25">
      <c r="A28" s="10" t="s">
        <v>19</v>
      </c>
      <c r="B28" s="16"/>
      <c r="C28" s="16"/>
      <c r="D28" s="4" t="str">
        <f t="shared" si="0"/>
        <v/>
      </c>
      <c r="E28" s="5" t="str">
        <f>IF(C28="","",(IF(AND(C28&gt;2,(VLOOKUP(D28,Munka2!$B$4:$K$55,WEEKDAY(B28,2)+3,FALSE)&lt;-2)),"Túllépte a napi óraszámot","")))</f>
        <v/>
      </c>
      <c r="F28" s="5" t="str">
        <f>IF(D28="","",IF(VLOOKUP(D28,Munka2!$B$4:$C$55,2,FALSE)&lt;=6,"","Túllépte a heti óraszámot"))</f>
        <v/>
      </c>
      <c r="G28" s="11" t="str">
        <f>IF(D28="","",(Munka2!$V$6-VLOOKUP(D28,Munka2!$B$4:$K$55,WEEKDAY(B28,2)+3,FALSE)))</f>
        <v/>
      </c>
    </row>
    <row r="29" spans="1:7" x14ac:dyDescent="0.25">
      <c r="A29" s="10" t="s">
        <v>20</v>
      </c>
      <c r="B29" s="16"/>
      <c r="C29" s="16"/>
      <c r="D29" s="4" t="str">
        <f t="shared" si="0"/>
        <v/>
      </c>
      <c r="E29" s="5" t="str">
        <f>IF(C29="","",(IF(AND(C29&gt;2,(VLOOKUP(D29,Munka2!$B$4:$K$55,WEEKDAY(B29,2)+3,FALSE)&lt;-2)),"Túllépte a napi óraszámot","")))</f>
        <v/>
      </c>
      <c r="F29" s="5" t="str">
        <f>IF(D29="","",IF(VLOOKUP(D29,Munka2!$B$4:$C$55,2,FALSE)&lt;=6,"","Túllépte a heti óraszámot"))</f>
        <v/>
      </c>
      <c r="G29" s="11" t="str">
        <f>IF(D29="","",(Munka2!$V$6-VLOOKUP(D29,Munka2!$B$4:$K$55,WEEKDAY(B29,2)+3,FALSE)))</f>
        <v/>
      </c>
    </row>
    <row r="30" spans="1:7" x14ac:dyDescent="0.25">
      <c r="A30" s="10" t="s">
        <v>21</v>
      </c>
      <c r="B30" s="16"/>
      <c r="C30" s="16"/>
      <c r="D30" s="4" t="str">
        <f t="shared" si="0"/>
        <v/>
      </c>
      <c r="E30" s="5" t="str">
        <f>IF(C30="","",(IF(AND(C30&gt;2,(VLOOKUP(D30,Munka2!$B$4:$K$55,WEEKDAY(B30,2)+3,FALSE)&lt;-2)),"Túllépte a napi óraszámot","")))</f>
        <v/>
      </c>
      <c r="F30" s="5" t="str">
        <f>IF(D30="","",IF(VLOOKUP(D30,Munka2!$B$4:$C$55,2,FALSE)&lt;=6,"","Túllépte a heti óraszámot"))</f>
        <v/>
      </c>
      <c r="G30" s="11" t="str">
        <f>IF(D30="","",(Munka2!$V$6-VLOOKUP(D30,Munka2!$B$4:$K$55,WEEKDAY(B30,2)+3,FALSE)))</f>
        <v/>
      </c>
    </row>
    <row r="31" spans="1:7" x14ac:dyDescent="0.25">
      <c r="A31" s="10" t="s">
        <v>22</v>
      </c>
      <c r="B31" s="16"/>
      <c r="C31" s="16"/>
      <c r="D31" s="4" t="str">
        <f t="shared" si="0"/>
        <v/>
      </c>
      <c r="E31" s="5" t="str">
        <f>IF(C31="","",(IF(AND(C31&gt;2,(VLOOKUP(D31,Munka2!$B$4:$K$55,WEEKDAY(B31,2)+3,FALSE)&lt;-2)),"Túllépte a napi óraszámot","")))</f>
        <v/>
      </c>
      <c r="F31" s="5" t="str">
        <f>IF(D31="","",IF(VLOOKUP(D31,Munka2!$B$4:$C$55,2,FALSE)&lt;=6,"","Túllépte a heti óraszámot"))</f>
        <v/>
      </c>
      <c r="G31" s="11" t="str">
        <f>IF(D31="","",(Munka2!$V$6-VLOOKUP(D31,Munka2!$B$4:$K$55,WEEKDAY(B31,2)+3,FALSE)))</f>
        <v/>
      </c>
    </row>
    <row r="32" spans="1:7" x14ac:dyDescent="0.25">
      <c r="A32" s="10" t="s">
        <v>23</v>
      </c>
      <c r="B32" s="16"/>
      <c r="C32" s="16"/>
      <c r="D32" s="4" t="str">
        <f t="shared" si="0"/>
        <v/>
      </c>
      <c r="E32" s="5" t="str">
        <f>IF(C32="","",(IF(AND(C32&gt;2,(VLOOKUP(D32,Munka2!$B$4:$K$55,WEEKDAY(B32,2)+3,FALSE)&lt;-2)),"Túllépte a napi óraszámot","")))</f>
        <v/>
      </c>
      <c r="F32" s="5" t="str">
        <f>IF(D32="","",IF(VLOOKUP(D32,Munka2!$B$4:$C$55,2,FALSE)&lt;=6,"","Túllépte a heti óraszámot"))</f>
        <v/>
      </c>
      <c r="G32" s="11" t="str">
        <f>IF(D32="","",(Munka2!$V$6-VLOOKUP(D32,Munka2!$B$4:$K$55,WEEKDAY(B32,2)+3,FALSE)))</f>
        <v/>
      </c>
    </row>
    <row r="33" spans="1:7" x14ac:dyDescent="0.25">
      <c r="A33" s="10" t="s">
        <v>24</v>
      </c>
      <c r="B33" s="16"/>
      <c r="C33" s="16"/>
      <c r="D33" s="4" t="str">
        <f t="shared" si="0"/>
        <v/>
      </c>
      <c r="E33" s="5" t="str">
        <f>IF(C33="","",(IF(AND(C33&gt;2,(VLOOKUP(D33,Munka2!$B$4:$K$55,WEEKDAY(B33,2)+3,FALSE)&lt;-2)),"Túllépte a napi óraszámot","")))</f>
        <v/>
      </c>
      <c r="F33" s="5" t="str">
        <f>IF(D33="","",IF(VLOOKUP(D33,Munka2!$B$4:$C$55,2,FALSE)&lt;=6,"","Túllépte a heti óraszámot"))</f>
        <v/>
      </c>
      <c r="G33" s="11" t="str">
        <f>IF(D33="","",(Munka2!$V$6-VLOOKUP(D33,Munka2!$B$4:$K$55,WEEKDAY(B33,2)+3,FALSE)))</f>
        <v/>
      </c>
    </row>
    <row r="34" spans="1:7" x14ac:dyDescent="0.25">
      <c r="A34" s="10" t="s">
        <v>25</v>
      </c>
      <c r="B34" s="16"/>
      <c r="C34" s="16"/>
      <c r="D34" s="4" t="str">
        <f t="shared" si="0"/>
        <v/>
      </c>
      <c r="E34" s="5" t="str">
        <f>IF(C34="","",(IF(AND(C34&gt;2,(VLOOKUP(D34,Munka2!$B$4:$K$55,WEEKDAY(B34,2)+3,FALSE)&lt;-2)),"Túllépte a napi óraszámot","")))</f>
        <v/>
      </c>
      <c r="F34" s="5" t="str">
        <f>IF(D34="","",IF(VLOOKUP(D34,Munka2!$B$4:$C$55,2,FALSE)&lt;=6,"","Túllépte a heti óraszámot"))</f>
        <v/>
      </c>
      <c r="G34" s="11" t="str">
        <f>IF(D34="","",(Munka2!$V$6-VLOOKUP(D34,Munka2!$B$4:$K$55,WEEKDAY(B34,2)+3,FALSE)))</f>
        <v/>
      </c>
    </row>
    <row r="35" spans="1:7" x14ac:dyDescent="0.25">
      <c r="A35" s="10" t="s">
        <v>26</v>
      </c>
      <c r="B35" s="16"/>
      <c r="C35" s="16"/>
      <c r="D35" s="4" t="str">
        <f t="shared" si="0"/>
        <v/>
      </c>
      <c r="E35" s="5" t="str">
        <f>IF(C35="","",(IF(AND(C35&gt;2,(VLOOKUP(D35,Munka2!$B$4:$K$55,WEEKDAY(B35,2)+3,FALSE)&lt;-2)),"Túllépte a napi óraszámot","")))</f>
        <v/>
      </c>
      <c r="F35" s="5" t="str">
        <f>IF(D35="","",IF(VLOOKUP(D35,Munka2!$B$4:$C$55,2,FALSE)&lt;=6,"","Túllépte a heti óraszámot"))</f>
        <v/>
      </c>
      <c r="G35" s="11" t="str">
        <f>IF(D35="","",(Munka2!$V$6-VLOOKUP(D35,Munka2!$B$4:$K$55,WEEKDAY(B35,2)+3,FALSE)))</f>
        <v/>
      </c>
    </row>
    <row r="36" spans="1:7" x14ac:dyDescent="0.25">
      <c r="A36" s="10" t="s">
        <v>27</v>
      </c>
      <c r="B36" s="16"/>
      <c r="C36" s="16"/>
      <c r="D36" s="4" t="str">
        <f t="shared" si="0"/>
        <v/>
      </c>
      <c r="E36" s="5" t="str">
        <f>IF(C36="","",(IF(AND(C36&gt;2,(VLOOKUP(D36,Munka2!$B$4:$K$55,WEEKDAY(B36,2)+3,FALSE)&lt;-2)),"Túllépte a napi óraszámot","")))</f>
        <v/>
      </c>
      <c r="F36" s="5" t="str">
        <f>IF(D36="","",IF(VLOOKUP(D36,Munka2!$B$4:$C$55,2,FALSE)&lt;=6,"","Túllépte a heti óraszámot"))</f>
        <v/>
      </c>
      <c r="G36" s="11" t="str">
        <f>IF(D36="","",(Munka2!$V$6-VLOOKUP(D36,Munka2!$B$4:$K$55,WEEKDAY(B36,2)+3,FALSE)))</f>
        <v/>
      </c>
    </row>
    <row r="37" spans="1:7" x14ac:dyDescent="0.25">
      <c r="A37" s="10" t="s">
        <v>28</v>
      </c>
      <c r="B37" s="16"/>
      <c r="C37" s="16"/>
      <c r="D37" s="4" t="str">
        <f t="shared" si="0"/>
        <v/>
      </c>
      <c r="E37" s="5" t="str">
        <f>IF(C37="","",(IF(AND(C37&gt;2,(VLOOKUP(D37,Munka2!$B$4:$K$55,WEEKDAY(B37,2)+3,FALSE)&lt;-2)),"Túllépte a napi óraszámot","")))</f>
        <v/>
      </c>
      <c r="F37" s="5" t="str">
        <f>IF(D37="","",IF(VLOOKUP(D37,Munka2!$B$4:$C$55,2,FALSE)&lt;=6,"","Túllépte a heti óraszámot"))</f>
        <v/>
      </c>
      <c r="G37" s="11" t="str">
        <f>IF(D37="","",(Munka2!$V$6-VLOOKUP(D37,Munka2!$B$4:$K$55,WEEKDAY(B37,2)+3,FALSE)))</f>
        <v/>
      </c>
    </row>
    <row r="38" spans="1:7" x14ac:dyDescent="0.25">
      <c r="A38" s="10" t="s">
        <v>29</v>
      </c>
      <c r="B38" s="16"/>
      <c r="C38" s="16"/>
      <c r="D38" s="4" t="str">
        <f t="shared" si="0"/>
        <v/>
      </c>
      <c r="E38" s="5" t="str">
        <f>IF(C38="","",(IF(AND(C38&gt;2,(VLOOKUP(D38,Munka2!$B$4:$K$55,WEEKDAY(B38,2)+3,FALSE)&lt;-2)),"Túllépte a napi óraszámot","")))</f>
        <v/>
      </c>
      <c r="F38" s="5" t="str">
        <f>IF(D38="","",IF(VLOOKUP(D38,Munka2!$B$4:$C$55,2,FALSE)&lt;=6,"","Túllépte a heti óraszámot"))</f>
        <v/>
      </c>
      <c r="G38" s="11" t="str">
        <f>IF(D38="","",(Munka2!$V$6-VLOOKUP(D38,Munka2!$B$4:$K$55,WEEKDAY(B38,2)+3,FALSE)))</f>
        <v/>
      </c>
    </row>
    <row r="39" spans="1:7" x14ac:dyDescent="0.25">
      <c r="A39" s="10" t="s">
        <v>30</v>
      </c>
      <c r="B39" s="16"/>
      <c r="C39" s="16"/>
      <c r="D39" s="4" t="str">
        <f t="shared" si="0"/>
        <v/>
      </c>
      <c r="E39" s="5" t="str">
        <f>IF(C39="","",(IF(AND(C39&gt;2,(VLOOKUP(D39,Munka2!$B$4:$K$55,WEEKDAY(B39,2)+3,FALSE)&lt;-2)),"Túllépte a napi óraszámot","")))</f>
        <v/>
      </c>
      <c r="F39" s="5" t="str">
        <f>IF(D39="","",IF(VLOOKUP(D39,Munka2!$B$4:$C$55,2,FALSE)&lt;=6,"","Túllépte a heti óraszámot"))</f>
        <v/>
      </c>
      <c r="G39" s="11" t="str">
        <f>IF(D39="","",(Munka2!$V$6-VLOOKUP(D39,Munka2!$B$4:$K$55,WEEKDAY(B39,2)+3,FALSE)))</f>
        <v/>
      </c>
    </row>
    <row r="40" spans="1:7" x14ac:dyDescent="0.25">
      <c r="A40" s="10" t="s">
        <v>31</v>
      </c>
      <c r="B40" s="16"/>
      <c r="C40" s="16"/>
      <c r="D40" s="4" t="str">
        <f t="shared" si="0"/>
        <v/>
      </c>
      <c r="E40" s="5" t="str">
        <f>IF(C40="","",(IF(AND(C40&gt;2,(VLOOKUP(D40,Munka2!$B$4:$K$55,WEEKDAY(B40,2)+3,FALSE)&lt;-2)),"Túllépte a napi óraszámot","")))</f>
        <v/>
      </c>
      <c r="F40" s="5" t="str">
        <f>IF(D40="","",IF(VLOOKUP(D40,Munka2!$B$4:$C$55,2,FALSE)&lt;=6,"","Túllépte a heti óraszámot"))</f>
        <v/>
      </c>
      <c r="G40" s="11" t="str">
        <f>IF(D40="","",(Munka2!$V$6-VLOOKUP(D40,Munka2!$B$4:$K$55,WEEKDAY(B40,2)+3,FALSE)))</f>
        <v/>
      </c>
    </row>
    <row r="41" spans="1:7" x14ac:dyDescent="0.25">
      <c r="A41" s="10" t="s">
        <v>32</v>
      </c>
      <c r="B41" s="16"/>
      <c r="C41" s="16"/>
      <c r="D41" s="4" t="str">
        <f t="shared" si="0"/>
        <v/>
      </c>
      <c r="E41" s="5" t="str">
        <f>IF(C41="","",(IF(AND(C41&gt;2,(VLOOKUP(D41,Munka2!$B$4:$K$55,WEEKDAY(B41,2)+3,FALSE)&lt;-2)),"Túllépte a napi óraszámot","")))</f>
        <v/>
      </c>
      <c r="F41" s="5" t="str">
        <f>IF(D41="","",IF(VLOOKUP(D41,Munka2!$B$4:$C$55,2,FALSE)&lt;=6,"","Túllépte a heti óraszámot"))</f>
        <v/>
      </c>
      <c r="G41" s="11" t="str">
        <f>IF(D41="","",(Munka2!$V$6-VLOOKUP(D41,Munka2!$B$4:$K$55,WEEKDAY(B41,2)+3,FALSE)))</f>
        <v/>
      </c>
    </row>
    <row r="42" spans="1:7" x14ac:dyDescent="0.25">
      <c r="A42" s="10" t="s">
        <v>33</v>
      </c>
      <c r="B42" s="16"/>
      <c r="C42" s="16"/>
      <c r="D42" s="4" t="str">
        <f t="shared" si="0"/>
        <v/>
      </c>
      <c r="E42" s="5" t="str">
        <f>IF(C42="","",(IF(AND(C42&gt;2,(VLOOKUP(D42,Munka2!$B$4:$K$55,WEEKDAY(B42,2)+3,FALSE)&lt;-2)),"Túllépte a napi óraszámot","")))</f>
        <v/>
      </c>
      <c r="F42" s="5" t="str">
        <f>IF(D42="","",IF(VLOOKUP(D42,Munka2!$B$4:$C$55,2,FALSE)&lt;=6,"","Túllépte a heti óraszámot"))</f>
        <v/>
      </c>
      <c r="G42" s="11" t="str">
        <f>IF(D42="","",(Munka2!$V$6-VLOOKUP(D42,Munka2!$B$4:$K$55,WEEKDAY(B42,2)+3,FALSE)))</f>
        <v/>
      </c>
    </row>
    <row r="43" spans="1:7" x14ac:dyDescent="0.25">
      <c r="A43" s="10" t="s">
        <v>34</v>
      </c>
      <c r="B43" s="16"/>
      <c r="C43" s="16"/>
      <c r="D43" s="4" t="str">
        <f t="shared" si="0"/>
        <v/>
      </c>
      <c r="E43" s="5" t="str">
        <f>IF(C43="","",(IF(AND(C43&gt;2,(VLOOKUP(D43,Munka2!$B$4:$K$55,WEEKDAY(B43,2)+3,FALSE)&lt;-2)),"Túllépte a napi óraszámot","")))</f>
        <v/>
      </c>
      <c r="F43" s="5" t="str">
        <f>IF(D43="","",IF(VLOOKUP(D43,Munka2!$B$4:$C$55,2,FALSE)&lt;=6,"","Túllépte a heti óraszámot"))</f>
        <v/>
      </c>
      <c r="G43" s="11" t="str">
        <f>IF(D43="","",(Munka2!$V$6-VLOOKUP(D43,Munka2!$B$4:$K$55,WEEKDAY(B43,2)+3,FALSE)))</f>
        <v/>
      </c>
    </row>
    <row r="44" spans="1:7" x14ac:dyDescent="0.25">
      <c r="A44" s="10" t="s">
        <v>35</v>
      </c>
      <c r="B44" s="16"/>
      <c r="C44" s="16"/>
      <c r="D44" s="4" t="str">
        <f t="shared" si="0"/>
        <v/>
      </c>
      <c r="E44" s="5" t="str">
        <f>IF(C44="","",(IF(AND(C44&gt;2,(VLOOKUP(D44,Munka2!$B$4:$K$55,WEEKDAY(B44,2)+3,FALSE)&lt;-2)),"Túllépte a napi óraszámot","")))</f>
        <v/>
      </c>
      <c r="F44" s="5" t="str">
        <f>IF(D44="","",IF(VLOOKUP(D44,Munka2!$B$4:$C$55,2,FALSE)&lt;=6,"","Túllépte a heti óraszámot"))</f>
        <v/>
      </c>
      <c r="G44" s="11" t="str">
        <f>IF(D44="","",(Munka2!$V$6-VLOOKUP(D44,Munka2!$B$4:$K$55,WEEKDAY(B44,2)+3,FALSE)))</f>
        <v/>
      </c>
    </row>
    <row r="45" spans="1:7" x14ac:dyDescent="0.25">
      <c r="A45" s="10" t="s">
        <v>36</v>
      </c>
      <c r="B45" s="16"/>
      <c r="C45" s="16"/>
      <c r="D45" s="4" t="str">
        <f t="shared" si="0"/>
        <v/>
      </c>
      <c r="E45" s="5" t="str">
        <f>IF(C45="","",(IF(AND(C45&gt;2,(VLOOKUP(D45,Munka2!$B$4:$K$55,WEEKDAY(B45,2)+3,FALSE)&lt;-2)),"Túllépte a napi óraszámot","")))</f>
        <v/>
      </c>
      <c r="F45" s="5" t="str">
        <f>IF(D45="","",IF(VLOOKUP(D45,Munka2!$B$4:$C$55,2,FALSE)&lt;=6,"","Túllépte a heti óraszámot"))</f>
        <v/>
      </c>
      <c r="G45" s="11" t="str">
        <f>IF(D45="","",(Munka2!$V$6-VLOOKUP(D45,Munka2!$B$4:$K$55,WEEKDAY(B45,2)+3,FALSE)))</f>
        <v/>
      </c>
    </row>
    <row r="46" spans="1:7" x14ac:dyDescent="0.25">
      <c r="A46" s="10" t="s">
        <v>37</v>
      </c>
      <c r="B46" s="16"/>
      <c r="C46" s="16"/>
      <c r="D46" s="4" t="str">
        <f t="shared" si="0"/>
        <v/>
      </c>
      <c r="E46" s="5" t="str">
        <f>IF(C46="","",(IF(AND(C46&gt;2,(VLOOKUP(D46,Munka2!$B$4:$K$55,WEEKDAY(B46,2)+3,FALSE)&lt;-2)),"Túllépte a napi óraszámot","")))</f>
        <v/>
      </c>
      <c r="F46" s="5" t="str">
        <f>IF(D46="","",IF(VLOOKUP(D46,Munka2!$B$4:$C$55,2,FALSE)&lt;=6,"","Túllépte a heti óraszámot"))</f>
        <v/>
      </c>
      <c r="G46" s="11" t="str">
        <f>IF(D46="","",(Munka2!$V$6-VLOOKUP(D46,Munka2!$B$4:$K$55,WEEKDAY(B46,2)+3,FALSE)))</f>
        <v/>
      </c>
    </row>
    <row r="47" spans="1:7" x14ac:dyDescent="0.25">
      <c r="A47" s="10" t="s">
        <v>38</v>
      </c>
      <c r="B47" s="16"/>
      <c r="C47" s="16"/>
      <c r="D47" s="4" t="str">
        <f t="shared" si="0"/>
        <v/>
      </c>
      <c r="E47" s="5" t="str">
        <f>IF(C47="","",(IF(AND(C47&gt;2,(VLOOKUP(D47,Munka2!$B$4:$K$55,WEEKDAY(B47,2)+3,FALSE)&lt;-2)),"Túllépte a napi óraszámot","")))</f>
        <v/>
      </c>
      <c r="F47" s="5" t="str">
        <f>IF(D47="","",IF(VLOOKUP(D47,Munka2!$B$4:$C$55,2,FALSE)&lt;=6,"","Túllépte a heti óraszámot"))</f>
        <v/>
      </c>
      <c r="G47" s="11" t="str">
        <f>IF(D47="","",(Munka2!$V$6-VLOOKUP(D47,Munka2!$B$4:$K$55,WEEKDAY(B47,2)+3,FALSE)))</f>
        <v/>
      </c>
    </row>
    <row r="48" spans="1:7" x14ac:dyDescent="0.25">
      <c r="A48" s="10" t="s">
        <v>39</v>
      </c>
      <c r="B48" s="16"/>
      <c r="C48" s="16"/>
      <c r="D48" s="4" t="str">
        <f t="shared" si="0"/>
        <v/>
      </c>
      <c r="E48" s="5" t="str">
        <f>IF(C48="","",(IF(AND(C48&gt;2,(VLOOKUP(D48,Munka2!$B$4:$K$55,WEEKDAY(B48,2)+3,FALSE)&lt;-2)),"Túllépte a napi óraszámot","")))</f>
        <v/>
      </c>
      <c r="F48" s="5" t="str">
        <f>IF(D48="","",IF(VLOOKUP(D48,Munka2!$B$4:$C$55,2,FALSE)&lt;=6,"","Túllépte a heti óraszámot"))</f>
        <v/>
      </c>
      <c r="G48" s="11" t="str">
        <f>IF(D48="","",(Munka2!$V$6-VLOOKUP(D48,Munka2!$B$4:$K$55,WEEKDAY(B48,2)+3,FALSE)))</f>
        <v/>
      </c>
    </row>
    <row r="49" spans="1:7" x14ac:dyDescent="0.25">
      <c r="A49" s="10" t="s">
        <v>40</v>
      </c>
      <c r="B49" s="16"/>
      <c r="C49" s="16"/>
      <c r="D49" s="4" t="str">
        <f t="shared" si="0"/>
        <v/>
      </c>
      <c r="E49" s="5" t="str">
        <f>IF(C49="","",(IF(AND(C49&gt;2,(VLOOKUP(D49,Munka2!$B$4:$K$55,WEEKDAY(B49,2)+3,FALSE)&lt;-2)),"Túllépte a napi óraszámot","")))</f>
        <v/>
      </c>
      <c r="F49" s="5" t="str">
        <f>IF(D49="","",IF(VLOOKUP(D49,Munka2!$B$4:$C$55,2,FALSE)&lt;=6,"","Túllépte a heti óraszámot"))</f>
        <v/>
      </c>
      <c r="G49" s="11" t="str">
        <f>IF(D49="","",(Munka2!$V$6-VLOOKUP(D49,Munka2!$B$4:$K$55,WEEKDAY(B49,2)+3,FALSE)))</f>
        <v/>
      </c>
    </row>
    <row r="50" spans="1:7" x14ac:dyDescent="0.25">
      <c r="A50" s="10" t="s">
        <v>41</v>
      </c>
      <c r="B50" s="16"/>
      <c r="C50" s="16"/>
      <c r="D50" s="4" t="str">
        <f t="shared" si="0"/>
        <v/>
      </c>
      <c r="E50" s="5" t="str">
        <f>IF(C50="","",(IF(AND(C50&gt;2,(VLOOKUP(D50,Munka2!$B$4:$K$55,WEEKDAY(B50,2)+3,FALSE)&lt;-2)),"Túllépte a napi óraszámot","")))</f>
        <v/>
      </c>
      <c r="F50" s="5" t="str">
        <f>IF(D50="","",IF(VLOOKUP(D50,Munka2!$B$4:$C$55,2,FALSE)&lt;=6,"","Túllépte a heti óraszámot"))</f>
        <v/>
      </c>
      <c r="G50" s="11" t="str">
        <f>IF(D50="","",(Munka2!$V$6-VLOOKUP(D50,Munka2!$B$4:$K$55,WEEKDAY(B50,2)+3,FALSE)))</f>
        <v/>
      </c>
    </row>
    <row r="51" spans="1:7" x14ac:dyDescent="0.25">
      <c r="A51" s="10" t="s">
        <v>42</v>
      </c>
      <c r="B51" s="16"/>
      <c r="C51" s="16"/>
      <c r="D51" s="4" t="str">
        <f t="shared" si="0"/>
        <v/>
      </c>
      <c r="E51" s="5" t="str">
        <f>IF(C51="","",(IF(AND(C51&gt;2,(VLOOKUP(D51,Munka2!$B$4:$K$55,WEEKDAY(B51,2)+3,FALSE)&lt;-2)),"Túllépte a napi óraszámot","")))</f>
        <v/>
      </c>
      <c r="F51" s="5" t="str">
        <f>IF(D51="","",IF(VLOOKUP(D51,Munka2!$B$4:$C$55,2,FALSE)&lt;=6,"","Túllépte a heti óraszámot"))</f>
        <v/>
      </c>
      <c r="G51" s="11" t="str">
        <f>IF(D51="","",(Munka2!$V$6-VLOOKUP(D51,Munka2!$B$4:$K$55,WEEKDAY(B51,2)+3,FALSE)))</f>
        <v/>
      </c>
    </row>
    <row r="52" spans="1:7" x14ac:dyDescent="0.25">
      <c r="A52" s="10" t="s">
        <v>43</v>
      </c>
      <c r="B52" s="16"/>
      <c r="C52" s="16"/>
      <c r="D52" s="4" t="str">
        <f t="shared" si="0"/>
        <v/>
      </c>
      <c r="E52" s="5" t="str">
        <f>IF(C52="","",(IF(AND(C52&gt;2,(VLOOKUP(D52,Munka2!$B$4:$K$55,WEEKDAY(B52,2)+3,FALSE)&lt;-2)),"Túllépte a napi óraszámot","")))</f>
        <v/>
      </c>
      <c r="F52" s="5" t="str">
        <f>IF(D52="","",IF(VLOOKUP(D52,Munka2!$B$4:$C$55,2,FALSE)&lt;=6,"","Túllépte a heti óraszámot"))</f>
        <v/>
      </c>
      <c r="G52" s="11" t="str">
        <f>IF(D52="","",(Munka2!$V$6-VLOOKUP(D52,Munka2!$B$4:$K$55,WEEKDAY(B52,2)+3,FALSE)))</f>
        <v/>
      </c>
    </row>
    <row r="53" spans="1:7" x14ac:dyDescent="0.25">
      <c r="A53" s="10" t="s">
        <v>44</v>
      </c>
      <c r="B53" s="16"/>
      <c r="C53" s="16"/>
      <c r="D53" s="4" t="str">
        <f t="shared" si="0"/>
        <v/>
      </c>
      <c r="E53" s="5" t="str">
        <f>IF(C53="","",(IF(AND(C53&gt;2,(VLOOKUP(D53,Munka2!$B$4:$K$55,WEEKDAY(B53,2)+3,FALSE)&lt;-2)),"Túllépte a napi óraszámot","")))</f>
        <v/>
      </c>
      <c r="F53" s="5" t="str">
        <f>IF(D53="","",IF(VLOOKUP(D53,Munka2!$B$4:$C$55,2,FALSE)&lt;=6,"","Túllépte a heti óraszámot"))</f>
        <v/>
      </c>
      <c r="G53" s="11" t="str">
        <f>IF(D53="","",(Munka2!$V$6-VLOOKUP(D53,Munka2!$B$4:$K$55,WEEKDAY(B53,2)+3,FALSE)))</f>
        <v/>
      </c>
    </row>
    <row r="54" spans="1:7" x14ac:dyDescent="0.25">
      <c r="A54" s="10" t="s">
        <v>45</v>
      </c>
      <c r="B54" s="16"/>
      <c r="C54" s="16"/>
      <c r="D54" s="4" t="str">
        <f t="shared" si="0"/>
        <v/>
      </c>
      <c r="E54" s="5" t="str">
        <f>IF(C54="","",(IF(AND(C54&gt;2,(VLOOKUP(D54,Munka2!$B$4:$K$55,WEEKDAY(B54,2)+3,FALSE)&lt;-2)),"Túllépte a napi óraszámot","")))</f>
        <v/>
      </c>
      <c r="F54" s="5" t="str">
        <f>IF(D54="","",IF(VLOOKUP(D54,Munka2!$B$4:$C$55,2,FALSE)&lt;=6,"","Túllépte a heti óraszámot"))</f>
        <v/>
      </c>
      <c r="G54" s="11" t="str">
        <f>IF(D54="","",(Munka2!$V$6-VLOOKUP(D54,Munka2!$B$4:$K$55,WEEKDAY(B54,2)+3,FALSE)))</f>
        <v/>
      </c>
    </row>
    <row r="55" spans="1:7" x14ac:dyDescent="0.25">
      <c r="A55" s="10" t="s">
        <v>46</v>
      </c>
      <c r="B55" s="16"/>
      <c r="C55" s="16"/>
      <c r="D55" s="4" t="str">
        <f t="shared" si="0"/>
        <v/>
      </c>
      <c r="E55" s="5" t="str">
        <f>IF(C55="","",(IF(AND(C55&gt;2,(VLOOKUP(D55,Munka2!$B$4:$K$55,WEEKDAY(B55,2)+3,FALSE)&lt;-2)),"Túllépte a napi óraszámot","")))</f>
        <v/>
      </c>
      <c r="F55" s="5" t="str">
        <f>IF(D55="","",IF(VLOOKUP(D55,Munka2!$B$4:$C$55,2,FALSE)&lt;=6,"","Túllépte a heti óraszámot"))</f>
        <v/>
      </c>
      <c r="G55" s="11" t="str">
        <f>IF(D55="","",(Munka2!$V$6-VLOOKUP(D55,Munka2!$B$4:$K$55,WEEKDAY(B55,2)+3,FALSE)))</f>
        <v/>
      </c>
    </row>
    <row r="56" spans="1:7" x14ac:dyDescent="0.25">
      <c r="A56" s="10" t="s">
        <v>47</v>
      </c>
      <c r="B56" s="16"/>
      <c r="C56" s="16"/>
      <c r="D56" s="4" t="str">
        <f t="shared" si="0"/>
        <v/>
      </c>
      <c r="E56" s="5" t="str">
        <f>IF(C56="","",(IF(AND(C56&gt;2,(VLOOKUP(D56,Munka2!$B$4:$K$55,WEEKDAY(B56,2)+3,FALSE)&lt;-2)),"Túllépte a napi óraszámot","")))</f>
        <v/>
      </c>
      <c r="F56" s="5" t="str">
        <f>IF(D56="","",IF(VLOOKUP(D56,Munka2!$B$4:$C$55,2,FALSE)&lt;=6,"","Túllépte a heti óraszámot"))</f>
        <v/>
      </c>
      <c r="G56" s="11" t="str">
        <f>IF(D56="","",(Munka2!$V$6-VLOOKUP(D56,Munka2!$B$4:$K$55,WEEKDAY(B56,2)+3,FALSE)))</f>
        <v/>
      </c>
    </row>
    <row r="57" spans="1:7" x14ac:dyDescent="0.25">
      <c r="A57" s="10" t="s">
        <v>48</v>
      </c>
      <c r="B57" s="16"/>
      <c r="C57" s="16"/>
      <c r="D57" s="4" t="str">
        <f t="shared" si="0"/>
        <v/>
      </c>
      <c r="E57" s="5" t="str">
        <f>IF(C57="","",(IF(AND(C57&gt;2,(VLOOKUP(D57,Munka2!$B$4:$K$55,WEEKDAY(B57,2)+3,FALSE)&lt;-2)),"Túllépte a napi óraszámot","")))</f>
        <v/>
      </c>
      <c r="F57" s="5" t="str">
        <f>IF(D57="","",IF(VLOOKUP(D57,Munka2!$B$4:$C$55,2,FALSE)&lt;=6,"","Túllépte a heti óraszámot"))</f>
        <v/>
      </c>
      <c r="G57" s="11" t="str">
        <f>IF(D57="","",(Munka2!$V$6-VLOOKUP(D57,Munka2!$B$4:$K$55,WEEKDAY(B57,2)+3,FALSE)))</f>
        <v/>
      </c>
    </row>
    <row r="58" spans="1:7" x14ac:dyDescent="0.25">
      <c r="A58" s="10" t="s">
        <v>49</v>
      </c>
      <c r="B58" s="16"/>
      <c r="C58" s="16"/>
      <c r="D58" s="4" t="str">
        <f t="shared" si="0"/>
        <v/>
      </c>
      <c r="E58" s="5" t="str">
        <f>IF(C58="","",(IF(AND(C58&gt;2,(VLOOKUP(D58,Munka2!$B$4:$K$55,WEEKDAY(B58,2)+3,FALSE)&lt;-2)),"Túllépte a napi óraszámot","")))</f>
        <v/>
      </c>
      <c r="F58" s="5" t="str">
        <f>IF(D58="","",IF(VLOOKUP(D58,Munka2!$B$4:$C$55,2,FALSE)&lt;=6,"","Túllépte a heti óraszámot"))</f>
        <v/>
      </c>
      <c r="G58" s="11" t="str">
        <f>IF(D58="","",(Munka2!$V$6-VLOOKUP(D58,Munka2!$B$4:$K$55,WEEKDAY(B58,2)+3,FALSE)))</f>
        <v/>
      </c>
    </row>
    <row r="59" spans="1:7" x14ac:dyDescent="0.25">
      <c r="A59" s="10" t="s">
        <v>50</v>
      </c>
      <c r="B59" s="16"/>
      <c r="C59" s="16"/>
      <c r="D59" s="4" t="str">
        <f t="shared" si="0"/>
        <v/>
      </c>
      <c r="E59" s="5" t="str">
        <f>IF(C59="","",(IF(AND(C59&gt;2,(VLOOKUP(D59,Munka2!$B$4:$K$55,WEEKDAY(B59,2)+3,FALSE)&lt;-2)),"Túllépte a napi óraszámot","")))</f>
        <v/>
      </c>
      <c r="F59" s="5" t="str">
        <f>IF(D59="","",IF(VLOOKUP(D59,Munka2!$B$4:$C$55,2,FALSE)&lt;=6,"","Túllépte a heti óraszámot"))</f>
        <v/>
      </c>
      <c r="G59" s="11" t="str">
        <f>IF(D59="","",(Munka2!$V$6-VLOOKUP(D59,Munka2!$B$4:$K$55,WEEKDAY(B59,2)+3,FALSE)))</f>
        <v/>
      </c>
    </row>
    <row r="60" spans="1:7" x14ac:dyDescent="0.25">
      <c r="A60" s="10" t="s">
        <v>51</v>
      </c>
      <c r="B60" s="16"/>
      <c r="C60" s="16"/>
      <c r="D60" s="4" t="str">
        <f t="shared" si="0"/>
        <v/>
      </c>
      <c r="E60" s="5" t="str">
        <f>IF(C60="","",(IF(AND(C60&gt;2,(VLOOKUP(D60,Munka2!$B$4:$K$55,WEEKDAY(B60,2)+3,FALSE)&lt;-2)),"Túllépte a napi óraszámot","")))</f>
        <v/>
      </c>
      <c r="F60" s="5" t="str">
        <f>IF(D60="","",IF(VLOOKUP(D60,Munka2!$B$4:$C$55,2,FALSE)&lt;=6,"","Túllépte a heti óraszámot"))</f>
        <v/>
      </c>
      <c r="G60" s="11" t="str">
        <f>IF(D60="","",(Munka2!$V$6-VLOOKUP(D60,Munka2!$B$4:$K$55,WEEKDAY(B60,2)+3,FALSE)))</f>
        <v/>
      </c>
    </row>
    <row r="61" spans="1:7" x14ac:dyDescent="0.25">
      <c r="A61" s="10" t="s">
        <v>52</v>
      </c>
      <c r="B61" s="16"/>
      <c r="C61" s="16"/>
      <c r="D61" s="4" t="str">
        <f t="shared" si="0"/>
        <v/>
      </c>
      <c r="E61" s="5" t="str">
        <f>IF(C61="","",(IF(AND(C61&gt;2,(VLOOKUP(D61,Munka2!$B$4:$K$55,WEEKDAY(B61,2)+3,FALSE)&lt;-2)),"Túllépte a napi óraszámot","")))</f>
        <v/>
      </c>
      <c r="F61" s="5" t="str">
        <f>IF(D61="","",IF(VLOOKUP(D61,Munka2!$B$4:$C$55,2,FALSE)&lt;=6,"","Túllépte a heti óraszámot"))</f>
        <v/>
      </c>
      <c r="G61" s="11" t="str">
        <f>IF(D61="","",(Munka2!$V$6-VLOOKUP(D61,Munka2!$B$4:$K$55,WEEKDAY(B61,2)+3,FALSE)))</f>
        <v/>
      </c>
    </row>
    <row r="62" spans="1:7" x14ac:dyDescent="0.25">
      <c r="A62" s="10" t="s">
        <v>53</v>
      </c>
      <c r="B62" s="16"/>
      <c r="C62" s="16"/>
      <c r="D62" s="4" t="str">
        <f t="shared" si="0"/>
        <v/>
      </c>
      <c r="E62" s="5" t="str">
        <f>IF(C62="","",(IF(AND(C62&gt;2,(VLOOKUP(D62,Munka2!$B$4:$K$55,WEEKDAY(B62,2)+3,FALSE)&lt;-2)),"Túllépte a napi óraszámot","")))</f>
        <v/>
      </c>
      <c r="F62" s="5" t="str">
        <f>IF(D62="","",IF(VLOOKUP(D62,Munka2!$B$4:$C$55,2,FALSE)&lt;=6,"","Túllépte a heti óraszámot"))</f>
        <v/>
      </c>
      <c r="G62" s="11" t="str">
        <f>IF(D62="","",(Munka2!$V$6-VLOOKUP(D62,Munka2!$B$4:$K$55,WEEKDAY(B62,2)+3,FALSE)))</f>
        <v/>
      </c>
    </row>
    <row r="63" spans="1:7" x14ac:dyDescent="0.25">
      <c r="A63" s="10" t="s">
        <v>54</v>
      </c>
      <c r="B63" s="16"/>
      <c r="C63" s="16"/>
      <c r="D63" s="4" t="str">
        <f t="shared" si="0"/>
        <v/>
      </c>
      <c r="E63" s="5" t="str">
        <f>IF(C63="","",(IF(AND(C63&gt;2,(VLOOKUP(D63,Munka2!$B$4:$K$55,WEEKDAY(B63,2)+3,FALSE)&lt;-2)),"Túllépte a napi óraszámot","")))</f>
        <v/>
      </c>
      <c r="F63" s="5" t="str">
        <f>IF(D63="","",IF(VLOOKUP(D63,Munka2!$B$4:$C$55,2,FALSE)&lt;=6,"","Túllépte a heti óraszámot"))</f>
        <v/>
      </c>
      <c r="G63" s="11" t="str">
        <f>IF(D63="","",(Munka2!$V$6-VLOOKUP(D63,Munka2!$B$4:$K$55,WEEKDAY(B63,2)+3,FALSE)))</f>
        <v/>
      </c>
    </row>
    <row r="64" spans="1:7" x14ac:dyDescent="0.25">
      <c r="A64" s="10" t="s">
        <v>55</v>
      </c>
      <c r="B64" s="16"/>
      <c r="C64" s="16"/>
      <c r="D64" s="4" t="str">
        <f t="shared" si="0"/>
        <v/>
      </c>
      <c r="E64" s="5" t="str">
        <f>IF(C64="","",(IF(AND(C64&gt;2,(VLOOKUP(D64,Munka2!$B$4:$K$55,WEEKDAY(B64,2)+3,FALSE)&lt;-2)),"Túllépte a napi óraszámot","")))</f>
        <v/>
      </c>
      <c r="F64" s="5" t="str">
        <f>IF(D64="","",IF(VLOOKUP(D64,Munka2!$B$4:$C$55,2,FALSE)&lt;=6,"","Túllépte a heti óraszámot"))</f>
        <v/>
      </c>
      <c r="G64" s="11" t="str">
        <f>IF(D64="","",(Munka2!$V$6-VLOOKUP(D64,Munka2!$B$4:$K$55,WEEKDAY(B64,2)+3,FALSE)))</f>
        <v/>
      </c>
    </row>
    <row r="65" spans="1:7" x14ac:dyDescent="0.25">
      <c r="A65" s="10" t="s">
        <v>56</v>
      </c>
      <c r="B65" s="16"/>
      <c r="C65" s="16"/>
      <c r="D65" s="4" t="str">
        <f t="shared" si="0"/>
        <v/>
      </c>
      <c r="E65" s="5" t="str">
        <f>IF(C65="","",(IF(AND(C65&gt;2,(VLOOKUP(D65,Munka2!$B$4:$K$55,WEEKDAY(B65,2)+3,FALSE)&lt;-2)),"Túllépte a napi óraszámot","")))</f>
        <v/>
      </c>
      <c r="F65" s="5" t="str">
        <f>IF(D65="","",IF(VLOOKUP(D65,Munka2!$B$4:$C$55,2,FALSE)&lt;=6,"","Túllépte a heti óraszámot"))</f>
        <v/>
      </c>
      <c r="G65" s="11" t="str">
        <f>IF(D65="","",(Munka2!$V$6-VLOOKUP(D65,Munka2!$B$4:$K$55,WEEKDAY(B65,2)+3,FALSE)))</f>
        <v/>
      </c>
    </row>
    <row r="66" spans="1:7" x14ac:dyDescent="0.25">
      <c r="A66" s="10" t="s">
        <v>57</v>
      </c>
      <c r="B66" s="16"/>
      <c r="C66" s="16"/>
      <c r="D66" s="4" t="str">
        <f t="shared" si="0"/>
        <v/>
      </c>
      <c r="E66" s="5" t="str">
        <f>IF(C66="","",(IF(AND(C66&gt;2,(VLOOKUP(D66,Munka2!$B$4:$K$55,WEEKDAY(B66,2)+3,FALSE)&lt;-2)),"Túllépte a napi óraszámot","")))</f>
        <v/>
      </c>
      <c r="F66" s="5" t="str">
        <f>IF(D66="","",IF(VLOOKUP(D66,Munka2!$B$4:$C$55,2,FALSE)&lt;=6,"","Túllépte a heti óraszámot"))</f>
        <v/>
      </c>
      <c r="G66" s="11" t="str">
        <f>IF(D66="","",(Munka2!$V$6-VLOOKUP(D66,Munka2!$B$4:$K$55,WEEKDAY(B66,2)+3,FALSE)))</f>
        <v/>
      </c>
    </row>
    <row r="67" spans="1:7" x14ac:dyDescent="0.25">
      <c r="A67" s="10" t="s">
        <v>58</v>
      </c>
      <c r="B67" s="16"/>
      <c r="C67" s="16"/>
      <c r="D67" s="4" t="str">
        <f t="shared" si="0"/>
        <v/>
      </c>
      <c r="E67" s="5" t="str">
        <f>IF(C67="","",(IF(AND(C67&gt;2,(VLOOKUP(D67,Munka2!$B$4:$K$55,WEEKDAY(B67,2)+3,FALSE)&lt;-2)),"Túllépte a napi óraszámot","")))</f>
        <v/>
      </c>
      <c r="F67" s="5" t="str">
        <f>IF(D67="","",IF(VLOOKUP(D67,Munka2!$B$4:$C$55,2,FALSE)&lt;=6,"","Túllépte a heti óraszámot"))</f>
        <v/>
      </c>
      <c r="G67" s="11" t="str">
        <f>IF(D67="","",(Munka2!$V$6-VLOOKUP(D67,Munka2!$B$4:$K$55,WEEKDAY(B67,2)+3,FALSE)))</f>
        <v/>
      </c>
    </row>
    <row r="68" spans="1:7" x14ac:dyDescent="0.25">
      <c r="A68" s="10" t="s">
        <v>59</v>
      </c>
      <c r="B68" s="16"/>
      <c r="C68" s="16"/>
      <c r="D68" s="4" t="str">
        <f t="shared" si="0"/>
        <v/>
      </c>
      <c r="E68" s="5" t="str">
        <f>IF(C68="","",(IF(AND(C68&gt;2,(VLOOKUP(D68,Munka2!$B$4:$K$55,WEEKDAY(B68,2)+3,FALSE)&lt;-2)),"Túllépte a napi óraszámot","")))</f>
        <v/>
      </c>
      <c r="F68" s="5" t="str">
        <f>IF(D68="","",IF(VLOOKUP(D68,Munka2!$B$4:$C$55,2,FALSE)&lt;=6,"","Túllépte a heti óraszámot"))</f>
        <v/>
      </c>
      <c r="G68" s="11" t="str">
        <f>IF(D68="","",(Munka2!$V$6-VLOOKUP(D68,Munka2!$B$4:$K$55,WEEKDAY(B68,2)+3,FALSE)))</f>
        <v/>
      </c>
    </row>
    <row r="69" spans="1:7" x14ac:dyDescent="0.25">
      <c r="A69" s="10" t="s">
        <v>60</v>
      </c>
      <c r="B69" s="16"/>
      <c r="C69" s="16"/>
      <c r="D69" s="4" t="str">
        <f t="shared" si="0"/>
        <v/>
      </c>
      <c r="E69" s="5" t="str">
        <f>IF(C69="","",(IF(AND(C69&gt;2,(VLOOKUP(D69,Munka2!$B$4:$K$55,WEEKDAY(B69,2)+3,FALSE)&lt;-2)),"Túllépte a napi óraszámot","")))</f>
        <v/>
      </c>
      <c r="F69" s="5" t="str">
        <f>IF(D69="","",IF(VLOOKUP(D69,Munka2!$B$4:$C$55,2,FALSE)&lt;=6,"","Túllépte a heti óraszámot"))</f>
        <v/>
      </c>
      <c r="G69" s="11" t="str">
        <f>IF(D69="","",(Munka2!$V$6-VLOOKUP(D69,Munka2!$B$4:$K$55,WEEKDAY(B69,2)+3,FALSE)))</f>
        <v/>
      </c>
    </row>
    <row r="70" spans="1:7" x14ac:dyDescent="0.25">
      <c r="A70" s="10" t="s">
        <v>61</v>
      </c>
      <c r="B70" s="16"/>
      <c r="C70" s="16"/>
      <c r="D70" s="4" t="str">
        <f t="shared" si="0"/>
        <v/>
      </c>
      <c r="E70" s="5" t="str">
        <f>IF(C70="","",(IF(AND(C70&gt;2,(VLOOKUP(D70,Munka2!$B$4:$K$55,WEEKDAY(B70,2)+3,FALSE)&lt;-2)),"Túllépte a napi óraszámot","")))</f>
        <v/>
      </c>
      <c r="F70" s="5" t="str">
        <f>IF(D70="","",IF(VLOOKUP(D70,Munka2!$B$4:$C$55,2,FALSE)&lt;=6,"","Túllépte a heti óraszámot"))</f>
        <v/>
      </c>
      <c r="G70" s="11" t="str">
        <f>IF(D70="","",(Munka2!$V$6-VLOOKUP(D70,Munka2!$B$4:$K$55,WEEKDAY(B70,2)+3,FALSE)))</f>
        <v/>
      </c>
    </row>
    <row r="71" spans="1:7" x14ac:dyDescent="0.25">
      <c r="A71" s="10" t="s">
        <v>62</v>
      </c>
      <c r="B71" s="16"/>
      <c r="C71" s="16"/>
      <c r="D71" s="4" t="str">
        <f t="shared" si="0"/>
        <v/>
      </c>
      <c r="E71" s="5" t="str">
        <f>IF(C71="","",(IF(AND(C71&gt;2,(VLOOKUP(D71,Munka2!$B$4:$K$55,WEEKDAY(B71,2)+3,FALSE)&lt;-2)),"Túllépte a napi óraszámot","")))</f>
        <v/>
      </c>
      <c r="F71" s="5" t="str">
        <f>IF(D71="","",IF(VLOOKUP(D71,Munka2!$B$4:$C$55,2,FALSE)&lt;=6,"","Túllépte a heti óraszámot"))</f>
        <v/>
      </c>
      <c r="G71" s="11" t="str">
        <f>IF(D71="","",(Munka2!$V$6-VLOOKUP(D71,Munka2!$B$4:$K$55,WEEKDAY(B71,2)+3,FALSE)))</f>
        <v/>
      </c>
    </row>
    <row r="72" spans="1:7" x14ac:dyDescent="0.25">
      <c r="A72" s="10" t="s">
        <v>63</v>
      </c>
      <c r="B72" s="16"/>
      <c r="C72" s="16"/>
      <c r="D72" s="4" t="str">
        <f t="shared" si="0"/>
        <v/>
      </c>
      <c r="E72" s="5" t="str">
        <f>IF(C72="","",(IF(AND(C72&gt;2,(VLOOKUP(D72,Munka2!$B$4:$K$55,WEEKDAY(B72,2)+3,FALSE)&lt;-2)),"Túllépte a napi óraszámot","")))</f>
        <v/>
      </c>
      <c r="F72" s="5" t="str">
        <f>IF(D72="","",IF(VLOOKUP(D72,Munka2!$B$4:$C$55,2,FALSE)&lt;=6,"","Túllépte a heti óraszámot"))</f>
        <v/>
      </c>
      <c r="G72" s="11" t="str">
        <f>IF(D72="","",(Munka2!$V$6-VLOOKUP(D72,Munka2!$B$4:$K$55,WEEKDAY(B72,2)+3,FALSE)))</f>
        <v/>
      </c>
    </row>
    <row r="73" spans="1:7" x14ac:dyDescent="0.25">
      <c r="A73" s="10" t="s">
        <v>64</v>
      </c>
      <c r="B73" s="16"/>
      <c r="C73" s="16"/>
      <c r="D73" s="4" t="str">
        <f t="shared" si="0"/>
        <v/>
      </c>
      <c r="E73" s="5" t="str">
        <f>IF(C73="","",(IF(AND(C73&gt;2,(VLOOKUP(D73,Munka2!$B$4:$K$55,WEEKDAY(B73,2)+3,FALSE)&lt;-2)),"Túllépte a napi óraszámot","")))</f>
        <v/>
      </c>
      <c r="F73" s="5" t="str">
        <f>IF(D73="","",IF(VLOOKUP(D73,Munka2!$B$4:$C$55,2,FALSE)&lt;=6,"","Túllépte a heti óraszámot"))</f>
        <v/>
      </c>
      <c r="G73" s="11" t="str">
        <f>IF(D73="","",(Munka2!$V$6-VLOOKUP(D73,Munka2!$B$4:$K$55,WEEKDAY(B73,2)+3,FALSE)))</f>
        <v/>
      </c>
    </row>
    <row r="74" spans="1:7" x14ac:dyDescent="0.25">
      <c r="A74" s="10" t="s">
        <v>65</v>
      </c>
      <c r="B74" s="16"/>
      <c r="C74" s="16"/>
      <c r="D74" s="4" t="str">
        <f t="shared" si="0"/>
        <v/>
      </c>
      <c r="E74" s="5" t="str">
        <f>IF(C74="","",(IF(AND(C74&gt;2,(VLOOKUP(D74,Munka2!$B$4:$K$55,WEEKDAY(B74,2)+3,FALSE)&lt;-2)),"Túllépte a napi óraszámot","")))</f>
        <v/>
      </c>
      <c r="F74" s="5" t="str">
        <f>IF(D74="","",IF(VLOOKUP(D74,Munka2!$B$4:$C$55,2,FALSE)&lt;=6,"","Túllépte a heti óraszámot"))</f>
        <v/>
      </c>
      <c r="G74" s="11" t="str">
        <f>IF(D74="","",(Munka2!$V$6-VLOOKUP(D74,Munka2!$B$4:$K$55,WEEKDAY(B74,2)+3,FALSE)))</f>
        <v/>
      </c>
    </row>
    <row r="75" spans="1:7" x14ac:dyDescent="0.25">
      <c r="A75" s="10" t="s">
        <v>66</v>
      </c>
      <c r="B75" s="16"/>
      <c r="C75" s="16"/>
      <c r="D75" s="4" t="str">
        <f t="shared" si="0"/>
        <v/>
      </c>
      <c r="E75" s="5" t="str">
        <f>IF(C75="","",(IF(AND(C75&gt;2,(VLOOKUP(D75,Munka2!$B$4:$K$55,WEEKDAY(B75,2)+3,FALSE)&lt;-2)),"Túllépte a napi óraszámot","")))</f>
        <v/>
      </c>
      <c r="F75" s="5" t="str">
        <f>IF(D75="","",IF(VLOOKUP(D75,Munka2!$B$4:$C$55,2,FALSE)&lt;=6,"","Túllépte a heti óraszámot"))</f>
        <v/>
      </c>
      <c r="G75" s="11" t="str">
        <f>IF(D75="","",(Munka2!$V$6-VLOOKUP(D75,Munka2!$B$4:$K$55,WEEKDAY(B75,2)+3,FALSE)))</f>
        <v/>
      </c>
    </row>
    <row r="76" spans="1:7" x14ac:dyDescent="0.25">
      <c r="A76" s="10" t="s">
        <v>67</v>
      </c>
      <c r="B76" s="16"/>
      <c r="C76" s="16"/>
      <c r="D76" s="4" t="str">
        <f t="shared" si="0"/>
        <v/>
      </c>
      <c r="E76" s="5" t="str">
        <f>IF(C76="","",(IF(AND(C76&gt;2,(VLOOKUP(D76,Munka2!$B$4:$K$55,WEEKDAY(B76,2)+3,FALSE)&lt;-2)),"Túllépte a napi óraszámot","")))</f>
        <v/>
      </c>
      <c r="F76" s="5" t="str">
        <f>IF(D76="","",IF(VLOOKUP(D76,Munka2!$B$4:$C$55,2,FALSE)&lt;=6,"","Túllépte a heti óraszámot"))</f>
        <v/>
      </c>
      <c r="G76" s="11" t="str">
        <f>IF(D76="","",(Munka2!$V$6-VLOOKUP(D76,Munka2!$B$4:$K$55,WEEKDAY(B76,2)+3,FALSE)))</f>
        <v/>
      </c>
    </row>
    <row r="77" spans="1:7" x14ac:dyDescent="0.25">
      <c r="A77" s="10" t="s">
        <v>68</v>
      </c>
      <c r="B77" s="16"/>
      <c r="C77" s="16"/>
      <c r="D77" s="4" t="str">
        <f t="shared" si="0"/>
        <v/>
      </c>
      <c r="E77" s="5" t="str">
        <f>IF(C77="","",(IF(AND(C77&gt;2,(VLOOKUP(D77,Munka2!$B$4:$K$55,WEEKDAY(B77,2)+3,FALSE)&lt;-2)),"Túllépte a napi óraszámot","")))</f>
        <v/>
      </c>
      <c r="F77" s="5" t="str">
        <f>IF(D77="","",IF(VLOOKUP(D77,Munka2!$B$4:$C$55,2,FALSE)&lt;=6,"","Túllépte a heti óraszámot"))</f>
        <v/>
      </c>
      <c r="G77" s="11" t="str">
        <f>IF(D77="","",(Munka2!$V$6-VLOOKUP(D77,Munka2!$B$4:$K$55,WEEKDAY(B77,2)+3,FALSE)))</f>
        <v/>
      </c>
    </row>
    <row r="78" spans="1:7" x14ac:dyDescent="0.25">
      <c r="A78" s="10" t="s">
        <v>69</v>
      </c>
      <c r="B78" s="16"/>
      <c r="C78" s="16"/>
      <c r="D78" s="4" t="str">
        <f t="shared" si="0"/>
        <v/>
      </c>
      <c r="E78" s="5" t="str">
        <f>IF(C78="","",(IF(AND(C78&gt;2,(VLOOKUP(D78,Munka2!$B$4:$K$55,WEEKDAY(B78,2)+3,FALSE)&lt;-2)),"Túllépte a napi óraszámot","")))</f>
        <v/>
      </c>
      <c r="F78" s="5" t="str">
        <f>IF(D78="","",IF(VLOOKUP(D78,Munka2!$B$4:$C$55,2,FALSE)&lt;=6,"","Túllépte a heti óraszámot"))</f>
        <v/>
      </c>
      <c r="G78" s="11" t="str">
        <f>IF(D78="","",(Munka2!$V$6-VLOOKUP(D78,Munka2!$B$4:$K$55,WEEKDAY(B78,2)+3,FALSE)))</f>
        <v/>
      </c>
    </row>
    <row r="79" spans="1:7" x14ac:dyDescent="0.25">
      <c r="A79" s="10" t="s">
        <v>70</v>
      </c>
      <c r="B79" s="16"/>
      <c r="C79" s="16"/>
      <c r="D79" s="4" t="str">
        <f t="shared" ref="D79:D142" si="1">IF(B79="","",_xlfn.ISOWEEKNUM(B79))</f>
        <v/>
      </c>
      <c r="E79" s="5" t="str">
        <f>IF(C79="","",(IF(AND(C79&gt;2,(VLOOKUP(D79,Munka2!$B$4:$K$55,WEEKDAY(B79,2)+3,FALSE)&lt;-2)),"Túllépte a napi óraszámot","")))</f>
        <v/>
      </c>
      <c r="F79" s="5" t="str">
        <f>IF(D79="","",IF(VLOOKUP(D79,Munka2!$B$4:$C$55,2,FALSE)&lt;=6,"","Túllépte a heti óraszámot"))</f>
        <v/>
      </c>
      <c r="G79" s="11" t="str">
        <f>IF(D79="","",(Munka2!$V$6-VLOOKUP(D79,Munka2!$B$4:$K$55,WEEKDAY(B79,2)+3,FALSE)))</f>
        <v/>
      </c>
    </row>
    <row r="80" spans="1:7" x14ac:dyDescent="0.25">
      <c r="A80" s="10" t="s">
        <v>71</v>
      </c>
      <c r="B80" s="16"/>
      <c r="C80" s="16"/>
      <c r="D80" s="4" t="str">
        <f t="shared" si="1"/>
        <v/>
      </c>
      <c r="E80" s="5" t="str">
        <f>IF(C80="","",(IF(AND(C80&gt;2,(VLOOKUP(D80,Munka2!$B$4:$K$55,WEEKDAY(B80,2)+3,FALSE)&lt;-2)),"Túllépte a napi óraszámot","")))</f>
        <v/>
      </c>
      <c r="F80" s="5" t="str">
        <f>IF(D80="","",IF(VLOOKUP(D80,Munka2!$B$4:$C$55,2,FALSE)&lt;=6,"","Túllépte a heti óraszámot"))</f>
        <v/>
      </c>
      <c r="G80" s="11" t="str">
        <f>IF(D80="","",(Munka2!$V$6-VLOOKUP(D80,Munka2!$B$4:$K$55,WEEKDAY(B80,2)+3,FALSE)))</f>
        <v/>
      </c>
    </row>
    <row r="81" spans="1:7" x14ac:dyDescent="0.25">
      <c r="A81" s="10" t="s">
        <v>72</v>
      </c>
      <c r="B81" s="16"/>
      <c r="C81" s="16"/>
      <c r="D81" s="4" t="str">
        <f t="shared" si="1"/>
        <v/>
      </c>
      <c r="E81" s="5" t="str">
        <f>IF(C81="","",(IF(AND(C81&gt;2,(VLOOKUP(D81,Munka2!$B$4:$K$55,WEEKDAY(B81,2)+3,FALSE)&lt;-2)),"Túllépte a napi óraszámot","")))</f>
        <v/>
      </c>
      <c r="F81" s="5" t="str">
        <f>IF(D81="","",IF(VLOOKUP(D81,Munka2!$B$4:$C$55,2,FALSE)&lt;=6,"","Túllépte a heti óraszámot"))</f>
        <v/>
      </c>
      <c r="G81" s="11" t="str">
        <f>IF(D81="","",(Munka2!$V$6-VLOOKUP(D81,Munka2!$B$4:$K$55,WEEKDAY(B81,2)+3,FALSE)))</f>
        <v/>
      </c>
    </row>
    <row r="82" spans="1:7" x14ac:dyDescent="0.25">
      <c r="A82" s="10" t="s">
        <v>73</v>
      </c>
      <c r="B82" s="16"/>
      <c r="C82" s="16"/>
      <c r="D82" s="4" t="str">
        <f t="shared" si="1"/>
        <v/>
      </c>
      <c r="E82" s="5" t="str">
        <f>IF(C82="","",(IF(AND(C82&gt;2,(VLOOKUP(D82,Munka2!$B$4:$K$55,WEEKDAY(B82,2)+3,FALSE)&lt;-2)),"Túllépte a napi óraszámot","")))</f>
        <v/>
      </c>
      <c r="F82" s="5" t="str">
        <f>IF(D82="","",IF(VLOOKUP(D82,Munka2!$B$4:$C$55,2,FALSE)&lt;=6,"","Túllépte a heti óraszámot"))</f>
        <v/>
      </c>
      <c r="G82" s="11" t="str">
        <f>IF(D82="","",(Munka2!$V$6-VLOOKUP(D82,Munka2!$B$4:$K$55,WEEKDAY(B82,2)+3,FALSE)))</f>
        <v/>
      </c>
    </row>
    <row r="83" spans="1:7" x14ac:dyDescent="0.25">
      <c r="A83" s="10" t="s">
        <v>74</v>
      </c>
      <c r="B83" s="16"/>
      <c r="C83" s="16"/>
      <c r="D83" s="4" t="str">
        <f t="shared" si="1"/>
        <v/>
      </c>
      <c r="E83" s="5" t="str">
        <f>IF(C83="","",(IF(AND(C83&gt;2,(VLOOKUP(D83,Munka2!$B$4:$K$55,WEEKDAY(B83,2)+3,FALSE)&lt;-2)),"Túllépte a napi óraszámot","")))</f>
        <v/>
      </c>
      <c r="F83" s="5" t="str">
        <f>IF(D83="","",IF(VLOOKUP(D83,Munka2!$B$4:$C$55,2,FALSE)&lt;=6,"","Túllépte a heti óraszámot"))</f>
        <v/>
      </c>
      <c r="G83" s="11" t="str">
        <f>IF(D83="","",(Munka2!$V$6-VLOOKUP(D83,Munka2!$B$4:$K$55,WEEKDAY(B83,2)+3,FALSE)))</f>
        <v/>
      </c>
    </row>
    <row r="84" spans="1:7" x14ac:dyDescent="0.25">
      <c r="A84" s="10" t="s">
        <v>75</v>
      </c>
      <c r="B84" s="16"/>
      <c r="C84" s="16"/>
      <c r="D84" s="4" t="str">
        <f t="shared" si="1"/>
        <v/>
      </c>
      <c r="E84" s="5" t="str">
        <f>IF(C84="","",(IF(AND(C84&gt;2,(VLOOKUP(D84,Munka2!$B$4:$K$55,WEEKDAY(B84,2)+3,FALSE)&lt;-2)),"Túllépte a napi óraszámot","")))</f>
        <v/>
      </c>
      <c r="F84" s="5" t="str">
        <f>IF(D84="","",IF(VLOOKUP(D84,Munka2!$B$4:$C$55,2,FALSE)&lt;=6,"","Túllépte a heti óraszámot"))</f>
        <v/>
      </c>
      <c r="G84" s="11" t="str">
        <f>IF(D84="","",(Munka2!$V$6-VLOOKUP(D84,Munka2!$B$4:$K$55,WEEKDAY(B84,2)+3,FALSE)))</f>
        <v/>
      </c>
    </row>
    <row r="85" spans="1:7" x14ac:dyDescent="0.25">
      <c r="A85" s="10" t="s">
        <v>76</v>
      </c>
      <c r="B85" s="16"/>
      <c r="C85" s="16"/>
      <c r="D85" s="4" t="str">
        <f t="shared" si="1"/>
        <v/>
      </c>
      <c r="E85" s="5" t="str">
        <f>IF(C85="","",(IF(AND(C85&gt;2,(VLOOKUP(D85,Munka2!$B$4:$K$55,WEEKDAY(B85,2)+3,FALSE)&lt;-2)),"Túllépte a napi óraszámot","")))</f>
        <v/>
      </c>
      <c r="F85" s="5" t="str">
        <f>IF(D85="","",IF(VLOOKUP(D85,Munka2!$B$4:$C$55,2,FALSE)&lt;=6,"","Túllépte a heti óraszámot"))</f>
        <v/>
      </c>
      <c r="G85" s="11" t="str">
        <f>IF(D85="","",(Munka2!$V$6-VLOOKUP(D85,Munka2!$B$4:$K$55,WEEKDAY(B85,2)+3,FALSE)))</f>
        <v/>
      </c>
    </row>
    <row r="86" spans="1:7" x14ac:dyDescent="0.25">
      <c r="A86" s="10" t="s">
        <v>77</v>
      </c>
      <c r="B86" s="16"/>
      <c r="C86" s="16"/>
      <c r="D86" s="4" t="str">
        <f t="shared" si="1"/>
        <v/>
      </c>
      <c r="E86" s="5" t="str">
        <f>IF(C86="","",(IF(AND(C86&gt;2,(VLOOKUP(D86,Munka2!$B$4:$K$55,WEEKDAY(B86,2)+3,FALSE)&lt;-2)),"Túllépte a napi óraszámot","")))</f>
        <v/>
      </c>
      <c r="F86" s="5" t="str">
        <f>IF(D86="","",IF(VLOOKUP(D86,Munka2!$B$4:$C$55,2,FALSE)&lt;=6,"","Túllépte a heti óraszámot"))</f>
        <v/>
      </c>
      <c r="G86" s="11" t="str">
        <f>IF(D86="","",(Munka2!$V$6-VLOOKUP(D86,Munka2!$B$4:$K$55,WEEKDAY(B86,2)+3,FALSE)))</f>
        <v/>
      </c>
    </row>
    <row r="87" spans="1:7" x14ac:dyDescent="0.25">
      <c r="A87" s="10" t="s">
        <v>78</v>
      </c>
      <c r="B87" s="16"/>
      <c r="C87" s="16"/>
      <c r="D87" s="4" t="str">
        <f t="shared" si="1"/>
        <v/>
      </c>
      <c r="E87" s="5" t="str">
        <f>IF(C87="","",(IF(AND(C87&gt;2,(VLOOKUP(D87,Munka2!$B$4:$K$55,WEEKDAY(B87,2)+3,FALSE)&lt;-2)),"Túllépte a napi óraszámot","")))</f>
        <v/>
      </c>
      <c r="F87" s="5" t="str">
        <f>IF(D87="","",IF(VLOOKUP(D87,Munka2!$B$4:$C$55,2,FALSE)&lt;=6,"","Túllépte a heti óraszámot"))</f>
        <v/>
      </c>
      <c r="G87" s="11" t="str">
        <f>IF(D87="","",(Munka2!$V$6-VLOOKUP(D87,Munka2!$B$4:$K$55,WEEKDAY(B87,2)+3,FALSE)))</f>
        <v/>
      </c>
    </row>
    <row r="88" spans="1:7" x14ac:dyDescent="0.25">
      <c r="A88" s="10" t="s">
        <v>79</v>
      </c>
      <c r="B88" s="16"/>
      <c r="C88" s="16"/>
      <c r="D88" s="4" t="str">
        <f t="shared" si="1"/>
        <v/>
      </c>
      <c r="E88" s="5" t="str">
        <f>IF(C88="","",(IF(AND(C88&gt;2,(VLOOKUP(D88,Munka2!$B$4:$K$55,WEEKDAY(B88,2)+3,FALSE)&lt;-2)),"Túllépte a napi óraszámot","")))</f>
        <v/>
      </c>
      <c r="F88" s="5" t="str">
        <f>IF(D88="","",IF(VLOOKUP(D88,Munka2!$B$4:$C$55,2,FALSE)&lt;=6,"","Túllépte a heti óraszámot"))</f>
        <v/>
      </c>
      <c r="G88" s="11" t="str">
        <f>IF(D88="","",(Munka2!$V$6-VLOOKUP(D88,Munka2!$B$4:$K$55,WEEKDAY(B88,2)+3,FALSE)))</f>
        <v/>
      </c>
    </row>
    <row r="89" spans="1:7" x14ac:dyDescent="0.25">
      <c r="A89" s="10" t="s">
        <v>80</v>
      </c>
      <c r="B89" s="16"/>
      <c r="C89" s="16"/>
      <c r="D89" s="4" t="str">
        <f t="shared" si="1"/>
        <v/>
      </c>
      <c r="E89" s="5" t="str">
        <f>IF(C89="","",(IF(AND(C89&gt;2,(VLOOKUP(D89,Munka2!$B$4:$K$55,WEEKDAY(B89,2)+3,FALSE)&lt;-2)),"Túllépte a napi óraszámot","")))</f>
        <v/>
      </c>
      <c r="F89" s="5" t="str">
        <f>IF(D89="","",IF(VLOOKUP(D89,Munka2!$B$4:$C$55,2,FALSE)&lt;=6,"","Túllépte a heti óraszámot"))</f>
        <v/>
      </c>
      <c r="G89" s="11" t="str">
        <f>IF(D89="","",(Munka2!$V$6-VLOOKUP(D89,Munka2!$B$4:$K$55,WEEKDAY(B89,2)+3,FALSE)))</f>
        <v/>
      </c>
    </row>
    <row r="90" spans="1:7" x14ac:dyDescent="0.25">
      <c r="A90" s="10" t="s">
        <v>81</v>
      </c>
      <c r="B90" s="16"/>
      <c r="C90" s="16"/>
      <c r="D90" s="4" t="str">
        <f t="shared" si="1"/>
        <v/>
      </c>
      <c r="E90" s="5" t="str">
        <f>IF(C90="","",(IF(AND(C90&gt;2,(VLOOKUP(D90,Munka2!$B$4:$K$55,WEEKDAY(B90,2)+3,FALSE)&lt;-2)),"Túllépte a napi óraszámot","")))</f>
        <v/>
      </c>
      <c r="F90" s="5" t="str">
        <f>IF(D90="","",IF(VLOOKUP(D90,Munka2!$B$4:$C$55,2,FALSE)&lt;=6,"","Túllépte a heti óraszámot"))</f>
        <v/>
      </c>
      <c r="G90" s="11" t="str">
        <f>IF(D90="","",(Munka2!$V$6-VLOOKUP(D90,Munka2!$B$4:$K$55,WEEKDAY(B90,2)+3,FALSE)))</f>
        <v/>
      </c>
    </row>
    <row r="91" spans="1:7" x14ac:dyDescent="0.25">
      <c r="A91" s="10" t="s">
        <v>82</v>
      </c>
      <c r="B91" s="16"/>
      <c r="C91" s="16"/>
      <c r="D91" s="4" t="str">
        <f t="shared" si="1"/>
        <v/>
      </c>
      <c r="E91" s="5" t="str">
        <f>IF(C91="","",(IF(AND(C91&gt;2,(VLOOKUP(D91,Munka2!$B$4:$K$55,WEEKDAY(B91,2)+3,FALSE)&lt;-2)),"Túllépte a napi óraszámot","")))</f>
        <v/>
      </c>
      <c r="F91" s="5" t="str">
        <f>IF(D91="","",IF(VLOOKUP(D91,Munka2!$B$4:$C$55,2,FALSE)&lt;=6,"","Túllépte a heti óraszámot"))</f>
        <v/>
      </c>
      <c r="G91" s="11" t="str">
        <f>IF(D91="","",(Munka2!$V$6-VLOOKUP(D91,Munka2!$B$4:$K$55,WEEKDAY(B91,2)+3,FALSE)))</f>
        <v/>
      </c>
    </row>
    <row r="92" spans="1:7" x14ac:dyDescent="0.25">
      <c r="A92" s="10" t="s">
        <v>83</v>
      </c>
      <c r="B92" s="16"/>
      <c r="C92" s="16"/>
      <c r="D92" s="4" t="str">
        <f t="shared" si="1"/>
        <v/>
      </c>
      <c r="E92" s="5" t="str">
        <f>IF(C92="","",(IF(AND(C92&gt;2,(VLOOKUP(D92,Munka2!$B$4:$K$55,WEEKDAY(B92,2)+3,FALSE)&lt;-2)),"Túllépte a napi óraszámot","")))</f>
        <v/>
      </c>
      <c r="F92" s="5" t="str">
        <f>IF(D92="","",IF(VLOOKUP(D92,Munka2!$B$4:$C$55,2,FALSE)&lt;=6,"","Túllépte a heti óraszámot"))</f>
        <v/>
      </c>
      <c r="G92" s="11" t="str">
        <f>IF(D92="","",(Munka2!$V$6-VLOOKUP(D92,Munka2!$B$4:$K$55,WEEKDAY(B92,2)+3,FALSE)))</f>
        <v/>
      </c>
    </row>
    <row r="93" spans="1:7" x14ac:dyDescent="0.25">
      <c r="A93" s="10" t="s">
        <v>84</v>
      </c>
      <c r="B93" s="16"/>
      <c r="C93" s="16"/>
      <c r="D93" s="4" t="str">
        <f t="shared" si="1"/>
        <v/>
      </c>
      <c r="E93" s="5" t="str">
        <f>IF(C93="","",(IF(AND(C93&gt;2,(VLOOKUP(D93,Munka2!$B$4:$K$55,WEEKDAY(B93,2)+3,FALSE)&lt;-2)),"Túllépte a napi óraszámot","")))</f>
        <v/>
      </c>
      <c r="F93" s="5" t="str">
        <f>IF(D93="","",IF(VLOOKUP(D93,Munka2!$B$4:$C$55,2,FALSE)&lt;=6,"","Túllépte a heti óraszámot"))</f>
        <v/>
      </c>
      <c r="G93" s="11" t="str">
        <f>IF(D93="","",(Munka2!$V$6-VLOOKUP(D93,Munka2!$B$4:$K$55,WEEKDAY(B93,2)+3,FALSE)))</f>
        <v/>
      </c>
    </row>
    <row r="94" spans="1:7" x14ac:dyDescent="0.25">
      <c r="A94" s="10" t="s">
        <v>85</v>
      </c>
      <c r="B94" s="16"/>
      <c r="C94" s="16"/>
      <c r="D94" s="4" t="str">
        <f t="shared" si="1"/>
        <v/>
      </c>
      <c r="E94" s="5" t="str">
        <f>IF(C94="","",(IF(AND(C94&gt;2,(VLOOKUP(D94,Munka2!$B$4:$K$55,WEEKDAY(B94,2)+3,FALSE)&lt;-2)),"Túllépte a napi óraszámot","")))</f>
        <v/>
      </c>
      <c r="F94" s="5" t="str">
        <f>IF(D94="","",IF(VLOOKUP(D94,Munka2!$B$4:$C$55,2,FALSE)&lt;=6,"","Túllépte a heti óraszámot"))</f>
        <v/>
      </c>
      <c r="G94" s="11" t="str">
        <f>IF(D94="","",(Munka2!$V$6-VLOOKUP(D94,Munka2!$B$4:$K$55,WEEKDAY(B94,2)+3,FALSE)))</f>
        <v/>
      </c>
    </row>
    <row r="95" spans="1:7" x14ac:dyDescent="0.25">
      <c r="A95" s="10" t="s">
        <v>86</v>
      </c>
      <c r="B95" s="16"/>
      <c r="C95" s="16"/>
      <c r="D95" s="4" t="str">
        <f t="shared" si="1"/>
        <v/>
      </c>
      <c r="E95" s="5" t="str">
        <f>IF(C95="","",(IF(AND(C95&gt;2,(VLOOKUP(D95,Munka2!$B$4:$K$55,WEEKDAY(B95,2)+3,FALSE)&lt;-2)),"Túllépte a napi óraszámot","")))</f>
        <v/>
      </c>
      <c r="F95" s="5" t="str">
        <f>IF(D95="","",IF(VLOOKUP(D95,Munka2!$B$4:$C$55,2,FALSE)&lt;=6,"","Túllépte a heti óraszámot"))</f>
        <v/>
      </c>
      <c r="G95" s="11" t="str">
        <f>IF(D95="","",(Munka2!$V$6-VLOOKUP(D95,Munka2!$B$4:$K$55,WEEKDAY(B95,2)+3,FALSE)))</f>
        <v/>
      </c>
    </row>
    <row r="96" spans="1:7" x14ac:dyDescent="0.25">
      <c r="A96" s="10" t="s">
        <v>87</v>
      </c>
      <c r="B96" s="16"/>
      <c r="C96" s="16"/>
      <c r="D96" s="4" t="str">
        <f t="shared" si="1"/>
        <v/>
      </c>
      <c r="E96" s="5" t="str">
        <f>IF(C96="","",(IF(AND(C96&gt;2,(VLOOKUP(D96,Munka2!$B$4:$K$55,WEEKDAY(B96,2)+3,FALSE)&lt;-2)),"Túllépte a napi óraszámot","")))</f>
        <v/>
      </c>
      <c r="F96" s="5" t="str">
        <f>IF(D96="","",IF(VLOOKUP(D96,Munka2!$B$4:$C$55,2,FALSE)&lt;=6,"","Túllépte a heti óraszámot"))</f>
        <v/>
      </c>
      <c r="G96" s="11" t="str">
        <f>IF(D96="","",(Munka2!$V$6-VLOOKUP(D96,Munka2!$B$4:$K$55,WEEKDAY(B96,2)+3,FALSE)))</f>
        <v/>
      </c>
    </row>
    <row r="97" spans="1:7" x14ac:dyDescent="0.25">
      <c r="A97" s="10" t="s">
        <v>88</v>
      </c>
      <c r="B97" s="16"/>
      <c r="C97" s="16"/>
      <c r="D97" s="4" t="str">
        <f t="shared" si="1"/>
        <v/>
      </c>
      <c r="E97" s="5" t="str">
        <f>IF(C97="","",(IF(AND(C97&gt;2,(VLOOKUP(D97,Munka2!$B$4:$K$55,WEEKDAY(B97,2)+3,FALSE)&lt;-2)),"Túllépte a napi óraszámot","")))</f>
        <v/>
      </c>
      <c r="F97" s="5" t="str">
        <f>IF(D97="","",IF(VLOOKUP(D97,Munka2!$B$4:$C$55,2,FALSE)&lt;=6,"","Túllépte a heti óraszámot"))</f>
        <v/>
      </c>
      <c r="G97" s="11" t="str">
        <f>IF(D97="","",(Munka2!$V$6-VLOOKUP(D97,Munka2!$B$4:$K$55,WEEKDAY(B97,2)+3,FALSE)))</f>
        <v/>
      </c>
    </row>
    <row r="98" spans="1:7" x14ac:dyDescent="0.25">
      <c r="A98" s="10" t="s">
        <v>89</v>
      </c>
      <c r="B98" s="16"/>
      <c r="C98" s="16"/>
      <c r="D98" s="4" t="str">
        <f t="shared" si="1"/>
        <v/>
      </c>
      <c r="E98" s="5" t="str">
        <f>IF(C98="","",(IF(AND(C98&gt;2,(VLOOKUP(D98,Munka2!$B$4:$K$55,WEEKDAY(B98,2)+3,FALSE)&lt;-2)),"Túllépte a napi óraszámot","")))</f>
        <v/>
      </c>
      <c r="F98" s="5" t="str">
        <f>IF(D98="","",IF(VLOOKUP(D98,Munka2!$B$4:$C$55,2,FALSE)&lt;=6,"","Túllépte a heti óraszámot"))</f>
        <v/>
      </c>
      <c r="G98" s="11" t="str">
        <f>IF(D98="","",(Munka2!$V$6-VLOOKUP(D98,Munka2!$B$4:$K$55,WEEKDAY(B98,2)+3,FALSE)))</f>
        <v/>
      </c>
    </row>
    <row r="99" spans="1:7" x14ac:dyDescent="0.25">
      <c r="A99" s="10" t="s">
        <v>90</v>
      </c>
      <c r="B99" s="16"/>
      <c r="C99" s="16"/>
      <c r="D99" s="4" t="str">
        <f t="shared" si="1"/>
        <v/>
      </c>
      <c r="E99" s="5" t="str">
        <f>IF(C99="","",(IF(AND(C99&gt;2,(VLOOKUP(D99,Munka2!$B$4:$K$55,WEEKDAY(B99,2)+3,FALSE)&lt;-2)),"Túllépte a napi óraszámot","")))</f>
        <v/>
      </c>
      <c r="F99" s="5" t="str">
        <f>IF(D99="","",IF(VLOOKUP(D99,Munka2!$B$4:$C$55,2,FALSE)&lt;=6,"","Túllépte a heti óraszámot"))</f>
        <v/>
      </c>
      <c r="G99" s="11" t="str">
        <f>IF(D99="","",(Munka2!$V$6-VLOOKUP(D99,Munka2!$B$4:$K$55,WEEKDAY(B99,2)+3,FALSE)))</f>
        <v/>
      </c>
    </row>
    <row r="100" spans="1:7" x14ac:dyDescent="0.25">
      <c r="A100" s="10" t="s">
        <v>91</v>
      </c>
      <c r="B100" s="16"/>
      <c r="C100" s="16"/>
      <c r="D100" s="4" t="str">
        <f t="shared" si="1"/>
        <v/>
      </c>
      <c r="E100" s="5" t="str">
        <f>IF(C100="","",(IF(AND(C100&gt;2,(VLOOKUP(D100,Munka2!$B$4:$K$55,WEEKDAY(B100,2)+3,FALSE)&lt;-2)),"Túllépte a napi óraszámot","")))</f>
        <v/>
      </c>
      <c r="F100" s="5" t="str">
        <f>IF(D100="","",IF(VLOOKUP(D100,Munka2!$B$4:$C$55,2,FALSE)&lt;=6,"","Túllépte a heti óraszámot"))</f>
        <v/>
      </c>
      <c r="G100" s="11" t="str">
        <f>IF(D100="","",(Munka2!$V$6-VLOOKUP(D100,Munka2!$B$4:$K$55,WEEKDAY(B100,2)+3,FALSE)))</f>
        <v/>
      </c>
    </row>
    <row r="101" spans="1:7" x14ac:dyDescent="0.25">
      <c r="A101" s="10" t="s">
        <v>92</v>
      </c>
      <c r="B101" s="16"/>
      <c r="C101" s="16"/>
      <c r="D101" s="4" t="str">
        <f t="shared" si="1"/>
        <v/>
      </c>
      <c r="E101" s="5" t="str">
        <f>IF(C101="","",(IF(AND(C101&gt;2,(VLOOKUP(D101,Munka2!$B$4:$K$55,WEEKDAY(B101,2)+3,FALSE)&lt;-2)),"Túllépte a napi óraszámot","")))</f>
        <v/>
      </c>
      <c r="F101" s="5" t="str">
        <f>IF(D101="","",IF(VLOOKUP(D101,Munka2!$B$4:$C$55,2,FALSE)&lt;=6,"","Túllépte a heti óraszámot"))</f>
        <v/>
      </c>
      <c r="G101" s="11" t="str">
        <f>IF(D101="","",(Munka2!$V$6-VLOOKUP(D101,Munka2!$B$4:$K$55,WEEKDAY(B101,2)+3,FALSE)))</f>
        <v/>
      </c>
    </row>
    <row r="102" spans="1:7" x14ac:dyDescent="0.25">
      <c r="A102" s="10" t="s">
        <v>93</v>
      </c>
      <c r="B102" s="16"/>
      <c r="C102" s="16"/>
      <c r="D102" s="4" t="str">
        <f t="shared" si="1"/>
        <v/>
      </c>
      <c r="E102" s="5" t="str">
        <f>IF(C102="","",(IF(AND(C102&gt;2,(VLOOKUP(D102,Munka2!$B$4:$K$55,WEEKDAY(B102,2)+3,FALSE)&lt;-2)),"Túllépte a napi óraszámot","")))</f>
        <v/>
      </c>
      <c r="F102" s="5" t="str">
        <f>IF(D102="","",IF(VLOOKUP(D102,Munka2!$B$4:$C$55,2,FALSE)&lt;=6,"","Túllépte a heti óraszámot"))</f>
        <v/>
      </c>
      <c r="G102" s="11" t="str">
        <f>IF(D102="","",(Munka2!$V$6-VLOOKUP(D102,Munka2!$B$4:$K$55,WEEKDAY(B102,2)+3,FALSE)))</f>
        <v/>
      </c>
    </row>
    <row r="103" spans="1:7" x14ac:dyDescent="0.25">
      <c r="A103" s="10" t="s">
        <v>94</v>
      </c>
      <c r="B103" s="16"/>
      <c r="C103" s="16"/>
      <c r="D103" s="4" t="str">
        <f t="shared" si="1"/>
        <v/>
      </c>
      <c r="E103" s="5" t="str">
        <f>IF(C103="","",(IF(AND(C103&gt;2,(VLOOKUP(D103,Munka2!$B$4:$K$55,WEEKDAY(B103,2)+3,FALSE)&lt;-2)),"Túllépte a napi óraszámot","")))</f>
        <v/>
      </c>
      <c r="F103" s="5" t="str">
        <f>IF(D103="","",IF(VLOOKUP(D103,Munka2!$B$4:$C$55,2,FALSE)&lt;=6,"","Túllépte a heti óraszámot"))</f>
        <v/>
      </c>
      <c r="G103" s="11" t="str">
        <f>IF(D103="","",(Munka2!$V$6-VLOOKUP(D103,Munka2!$B$4:$K$55,WEEKDAY(B103,2)+3,FALSE)))</f>
        <v/>
      </c>
    </row>
    <row r="104" spans="1:7" x14ac:dyDescent="0.25">
      <c r="A104" s="10" t="s">
        <v>95</v>
      </c>
      <c r="B104" s="16"/>
      <c r="C104" s="16"/>
      <c r="D104" s="4" t="str">
        <f t="shared" si="1"/>
        <v/>
      </c>
      <c r="E104" s="5" t="str">
        <f>IF(C104="","",(IF(AND(C104&gt;2,(VLOOKUP(D104,Munka2!$B$4:$K$55,WEEKDAY(B104,2)+3,FALSE)&lt;-2)),"Túllépte a napi óraszámot","")))</f>
        <v/>
      </c>
      <c r="F104" s="5" t="str">
        <f>IF(D104="","",IF(VLOOKUP(D104,Munka2!$B$4:$C$55,2,FALSE)&lt;=6,"","Túllépte a heti óraszámot"))</f>
        <v/>
      </c>
      <c r="G104" s="11" t="str">
        <f>IF(D104="","",(Munka2!$V$6-VLOOKUP(D104,Munka2!$B$4:$K$55,WEEKDAY(B104,2)+3,FALSE)))</f>
        <v/>
      </c>
    </row>
    <row r="105" spans="1:7" x14ac:dyDescent="0.25">
      <c r="A105" s="10" t="s">
        <v>96</v>
      </c>
      <c r="B105" s="16"/>
      <c r="C105" s="16"/>
      <c r="D105" s="4" t="str">
        <f t="shared" si="1"/>
        <v/>
      </c>
      <c r="E105" s="5" t="str">
        <f>IF(C105="","",(IF(AND(C105&gt;2,(VLOOKUP(D105,Munka2!$B$4:$K$55,WEEKDAY(B105,2)+3,FALSE)&lt;-2)),"Túllépte a napi óraszámot","")))</f>
        <v/>
      </c>
      <c r="F105" s="5" t="str">
        <f>IF(D105="","",IF(VLOOKUP(D105,Munka2!$B$4:$C$55,2,FALSE)&lt;=6,"","Túllépte a heti óraszámot"))</f>
        <v/>
      </c>
      <c r="G105" s="11" t="str">
        <f>IF(D105="","",(Munka2!$V$6-VLOOKUP(D105,Munka2!$B$4:$K$55,WEEKDAY(B105,2)+3,FALSE)))</f>
        <v/>
      </c>
    </row>
    <row r="106" spans="1:7" x14ac:dyDescent="0.25">
      <c r="A106" s="10" t="s">
        <v>97</v>
      </c>
      <c r="B106" s="16"/>
      <c r="C106" s="16"/>
      <c r="D106" s="4" t="str">
        <f t="shared" si="1"/>
        <v/>
      </c>
      <c r="E106" s="5" t="str">
        <f>IF(C106="","",(IF(AND(C106&gt;2,(VLOOKUP(D106,Munka2!$B$4:$K$55,WEEKDAY(B106,2)+3,FALSE)&lt;-2)),"Túllépte a napi óraszámot","")))</f>
        <v/>
      </c>
      <c r="F106" s="5" t="str">
        <f>IF(D106="","",IF(VLOOKUP(D106,Munka2!$B$4:$C$55,2,FALSE)&lt;=6,"","Túllépte a heti óraszámot"))</f>
        <v/>
      </c>
      <c r="G106" s="11" t="str">
        <f>IF(D106="","",(Munka2!$V$6-VLOOKUP(D106,Munka2!$B$4:$K$55,WEEKDAY(B106,2)+3,FALSE)))</f>
        <v/>
      </c>
    </row>
    <row r="107" spans="1:7" x14ac:dyDescent="0.25">
      <c r="A107" s="10" t="s">
        <v>98</v>
      </c>
      <c r="B107" s="16"/>
      <c r="C107" s="16"/>
      <c r="D107" s="4" t="str">
        <f t="shared" si="1"/>
        <v/>
      </c>
      <c r="E107" s="5" t="str">
        <f>IF(C107="","",(IF(AND(C107&gt;2,(VLOOKUP(D107,Munka2!$B$4:$K$55,WEEKDAY(B107,2)+3,FALSE)&lt;-2)),"Túllépte a napi óraszámot","")))</f>
        <v/>
      </c>
      <c r="F107" s="5" t="str">
        <f>IF(D107="","",IF(VLOOKUP(D107,Munka2!$B$4:$C$55,2,FALSE)&lt;=6,"","Túllépte a heti óraszámot"))</f>
        <v/>
      </c>
      <c r="G107" s="11" t="str">
        <f>IF(D107="","",(Munka2!$V$6-VLOOKUP(D107,Munka2!$B$4:$K$55,WEEKDAY(B107,2)+3,FALSE)))</f>
        <v/>
      </c>
    </row>
    <row r="108" spans="1:7" x14ac:dyDescent="0.25">
      <c r="A108" s="10" t="s">
        <v>99</v>
      </c>
      <c r="B108" s="16"/>
      <c r="C108" s="16"/>
      <c r="D108" s="4" t="str">
        <f t="shared" si="1"/>
        <v/>
      </c>
      <c r="E108" s="5" t="str">
        <f>IF(C108="","",(IF(AND(C108&gt;2,(VLOOKUP(D108,Munka2!$B$4:$K$55,WEEKDAY(B108,2)+3,FALSE)&lt;-2)),"Túllépte a napi óraszámot","")))</f>
        <v/>
      </c>
      <c r="F108" s="5" t="str">
        <f>IF(D108="","",IF(VLOOKUP(D108,Munka2!$B$4:$C$55,2,FALSE)&lt;=6,"","Túllépte a heti óraszámot"))</f>
        <v/>
      </c>
      <c r="G108" s="11" t="str">
        <f>IF(D108="","",(Munka2!$V$6-VLOOKUP(D108,Munka2!$B$4:$K$55,WEEKDAY(B108,2)+3,FALSE)))</f>
        <v/>
      </c>
    </row>
    <row r="109" spans="1:7" x14ac:dyDescent="0.25">
      <c r="A109" s="10" t="s">
        <v>100</v>
      </c>
      <c r="B109" s="16"/>
      <c r="C109" s="16"/>
      <c r="D109" s="4" t="str">
        <f t="shared" si="1"/>
        <v/>
      </c>
      <c r="E109" s="5" t="str">
        <f>IF(C109="","",(IF(AND(C109&gt;2,(VLOOKUP(D109,Munka2!$B$4:$K$55,WEEKDAY(B109,2)+3,FALSE)&lt;-2)),"Túllépte a napi óraszámot","")))</f>
        <v/>
      </c>
      <c r="F109" s="5" t="str">
        <f>IF(D109="","",IF(VLOOKUP(D109,Munka2!$B$4:$C$55,2,FALSE)&lt;=6,"","Túllépte a heti óraszámot"))</f>
        <v/>
      </c>
      <c r="G109" s="11" t="str">
        <f>IF(D109="","",(Munka2!$V$6-VLOOKUP(D109,Munka2!$B$4:$K$55,WEEKDAY(B109,2)+3,FALSE)))</f>
        <v/>
      </c>
    </row>
    <row r="110" spans="1:7" x14ac:dyDescent="0.25">
      <c r="A110" s="10" t="s">
        <v>101</v>
      </c>
      <c r="B110" s="16"/>
      <c r="C110" s="16"/>
      <c r="D110" s="4" t="str">
        <f t="shared" si="1"/>
        <v/>
      </c>
      <c r="E110" s="5" t="str">
        <f>IF(C110="","",(IF(AND(C110&gt;2,(VLOOKUP(D110,Munka2!$B$4:$K$55,WEEKDAY(B110,2)+3,FALSE)&lt;-2)),"Túllépte a napi óraszámot","")))</f>
        <v/>
      </c>
      <c r="F110" s="5" t="str">
        <f>IF(D110="","",IF(VLOOKUP(D110,Munka2!$B$4:$C$55,2,FALSE)&lt;=6,"","Túllépte a heti óraszámot"))</f>
        <v/>
      </c>
      <c r="G110" s="11" t="str">
        <f>IF(D110="","",(Munka2!$V$6-VLOOKUP(D110,Munka2!$B$4:$K$55,WEEKDAY(B110,2)+3,FALSE)))</f>
        <v/>
      </c>
    </row>
    <row r="111" spans="1:7" x14ac:dyDescent="0.25">
      <c r="A111" s="10" t="s">
        <v>102</v>
      </c>
      <c r="B111" s="16"/>
      <c r="C111" s="16"/>
      <c r="D111" s="4" t="str">
        <f t="shared" si="1"/>
        <v/>
      </c>
      <c r="E111" s="5" t="str">
        <f>IF(C111="","",(IF(AND(C111&gt;2,(VLOOKUP(D111,Munka2!$B$4:$K$55,WEEKDAY(B111,2)+3,FALSE)&lt;-2)),"Túllépte a napi óraszámot","")))</f>
        <v/>
      </c>
      <c r="F111" s="5" t="str">
        <f>IF(D111="","",IF(VLOOKUP(D111,Munka2!$B$4:$C$55,2,FALSE)&lt;=6,"","Túllépte a heti óraszámot"))</f>
        <v/>
      </c>
      <c r="G111" s="11" t="str">
        <f>IF(D111="","",(Munka2!$V$6-VLOOKUP(D111,Munka2!$B$4:$K$55,WEEKDAY(B111,2)+3,FALSE)))</f>
        <v/>
      </c>
    </row>
    <row r="112" spans="1:7" x14ac:dyDescent="0.25">
      <c r="A112" s="10" t="s">
        <v>103</v>
      </c>
      <c r="B112" s="16"/>
      <c r="C112" s="16"/>
      <c r="D112" s="4" t="str">
        <f t="shared" si="1"/>
        <v/>
      </c>
      <c r="E112" s="5" t="str">
        <f>IF(C112="","",(IF(AND(C112&gt;2,(VLOOKUP(D112,Munka2!$B$4:$K$55,WEEKDAY(B112,2)+3,FALSE)&lt;-2)),"Túllépte a napi óraszámot","")))</f>
        <v/>
      </c>
      <c r="F112" s="5" t="str">
        <f>IF(D112="","",IF(VLOOKUP(D112,Munka2!$B$4:$C$55,2,FALSE)&lt;=6,"","Túllépte a heti óraszámot"))</f>
        <v/>
      </c>
      <c r="G112" s="11" t="str">
        <f>IF(D112="","",(Munka2!$V$6-VLOOKUP(D112,Munka2!$B$4:$K$55,WEEKDAY(B112,2)+3,FALSE)))</f>
        <v/>
      </c>
    </row>
    <row r="113" spans="1:7" x14ac:dyDescent="0.25">
      <c r="A113" s="10" t="s">
        <v>104</v>
      </c>
      <c r="B113" s="16"/>
      <c r="C113" s="16"/>
      <c r="D113" s="4" t="str">
        <f t="shared" si="1"/>
        <v/>
      </c>
      <c r="E113" s="5" t="str">
        <f>IF(C113="","",(IF(AND(C113&gt;2,(VLOOKUP(D113,Munka2!$B$4:$K$55,WEEKDAY(B113,2)+3,FALSE)&lt;-2)),"Túllépte a napi óraszámot","")))</f>
        <v/>
      </c>
      <c r="F113" s="5" t="str">
        <f>IF(D113="","",IF(VLOOKUP(D113,Munka2!$B$4:$C$55,2,FALSE)&lt;=6,"","Túllépte a heti óraszámot"))</f>
        <v/>
      </c>
      <c r="G113" s="11" t="str">
        <f>IF(D113="","",(Munka2!$V$6-VLOOKUP(D113,Munka2!$B$4:$K$55,WEEKDAY(B113,2)+3,FALSE)))</f>
        <v/>
      </c>
    </row>
    <row r="114" spans="1:7" x14ac:dyDescent="0.25">
      <c r="A114" s="10" t="s">
        <v>105</v>
      </c>
      <c r="B114" s="16"/>
      <c r="C114" s="16"/>
      <c r="D114" s="4" t="str">
        <f t="shared" si="1"/>
        <v/>
      </c>
      <c r="E114" s="5" t="str">
        <f>IF(C114="","",(IF(AND(C114&gt;2,(VLOOKUP(D114,Munka2!$B$4:$K$55,WEEKDAY(B114,2)+3,FALSE)&lt;-2)),"Túllépte a napi óraszámot","")))</f>
        <v/>
      </c>
      <c r="F114" s="5" t="str">
        <f>IF(D114="","",IF(VLOOKUP(D114,Munka2!$B$4:$C$55,2,FALSE)&lt;=6,"","Túllépte a heti óraszámot"))</f>
        <v/>
      </c>
      <c r="G114" s="11" t="str">
        <f>IF(D114="","",(Munka2!$V$6-VLOOKUP(D114,Munka2!$B$4:$K$55,WEEKDAY(B114,2)+3,FALSE)))</f>
        <v/>
      </c>
    </row>
    <row r="115" spans="1:7" x14ac:dyDescent="0.25">
      <c r="A115" s="10" t="s">
        <v>106</v>
      </c>
      <c r="B115" s="16"/>
      <c r="C115" s="16"/>
      <c r="D115" s="4" t="str">
        <f t="shared" si="1"/>
        <v/>
      </c>
      <c r="E115" s="5" t="str">
        <f>IF(C115="","",(IF(AND(C115&gt;2,(VLOOKUP(D115,Munka2!$B$4:$K$55,WEEKDAY(B115,2)+3,FALSE)&lt;-2)),"Túllépte a napi óraszámot","")))</f>
        <v/>
      </c>
      <c r="F115" s="5" t="str">
        <f>IF(D115="","",IF(VLOOKUP(D115,Munka2!$B$4:$C$55,2,FALSE)&lt;=6,"","Túllépte a heti óraszámot"))</f>
        <v/>
      </c>
      <c r="G115" s="11" t="str">
        <f>IF(D115="","",(Munka2!$V$6-VLOOKUP(D115,Munka2!$B$4:$K$55,WEEKDAY(B115,2)+3,FALSE)))</f>
        <v/>
      </c>
    </row>
    <row r="116" spans="1:7" x14ac:dyDescent="0.25">
      <c r="A116" s="10" t="s">
        <v>107</v>
      </c>
      <c r="B116" s="16"/>
      <c r="C116" s="16"/>
      <c r="D116" s="4" t="str">
        <f t="shared" si="1"/>
        <v/>
      </c>
      <c r="E116" s="5" t="str">
        <f>IF(C116="","",(IF(AND(C116&gt;2,(VLOOKUP(D116,Munka2!$B$4:$K$55,WEEKDAY(B116,2)+3,FALSE)&lt;-2)),"Túllépte a napi óraszámot","")))</f>
        <v/>
      </c>
      <c r="F116" s="5" t="str">
        <f>IF(D116="","",IF(VLOOKUP(D116,Munka2!$B$4:$C$55,2,FALSE)&lt;=6,"","Túllépte a heti óraszámot"))</f>
        <v/>
      </c>
      <c r="G116" s="11" t="str">
        <f>IF(D116="","",(Munka2!$V$6-VLOOKUP(D116,Munka2!$B$4:$K$55,WEEKDAY(B116,2)+3,FALSE)))</f>
        <v/>
      </c>
    </row>
    <row r="117" spans="1:7" x14ac:dyDescent="0.25">
      <c r="A117" s="10" t="s">
        <v>108</v>
      </c>
      <c r="B117" s="16"/>
      <c r="C117" s="16"/>
      <c r="D117" s="4" t="str">
        <f t="shared" si="1"/>
        <v/>
      </c>
      <c r="E117" s="5" t="str">
        <f>IF(C117="","",(IF(AND(C117&gt;2,(VLOOKUP(D117,Munka2!$B$4:$K$55,WEEKDAY(B117,2)+3,FALSE)&lt;-2)),"Túllépte a napi óraszámot","")))</f>
        <v/>
      </c>
      <c r="F117" s="5" t="str">
        <f>IF(D117="","",IF(VLOOKUP(D117,Munka2!$B$4:$C$55,2,FALSE)&lt;=6,"","Túllépte a heti óraszámot"))</f>
        <v/>
      </c>
      <c r="G117" s="11" t="str">
        <f>IF(D117="","",(Munka2!$V$6-VLOOKUP(D117,Munka2!$B$4:$K$55,WEEKDAY(B117,2)+3,FALSE)))</f>
        <v/>
      </c>
    </row>
    <row r="118" spans="1:7" x14ac:dyDescent="0.25">
      <c r="A118" s="10" t="s">
        <v>109</v>
      </c>
      <c r="B118" s="16"/>
      <c r="C118" s="16"/>
      <c r="D118" s="4" t="str">
        <f t="shared" si="1"/>
        <v/>
      </c>
      <c r="E118" s="5" t="str">
        <f>IF(C118="","",(IF(AND(C118&gt;2,(VLOOKUP(D118,Munka2!$B$4:$K$55,WEEKDAY(B118,2)+3,FALSE)&lt;-2)),"Túllépte a napi óraszámot","")))</f>
        <v/>
      </c>
      <c r="F118" s="5" t="str">
        <f>IF(D118="","",IF(VLOOKUP(D118,Munka2!$B$4:$C$55,2,FALSE)&lt;=6,"","Túllépte a heti óraszámot"))</f>
        <v/>
      </c>
      <c r="G118" s="11" t="str">
        <f>IF(D118="","",(Munka2!$V$6-VLOOKUP(D118,Munka2!$B$4:$K$55,WEEKDAY(B118,2)+3,FALSE)))</f>
        <v/>
      </c>
    </row>
    <row r="119" spans="1:7" x14ac:dyDescent="0.25">
      <c r="A119" s="10" t="s">
        <v>110</v>
      </c>
      <c r="B119" s="16"/>
      <c r="C119" s="16"/>
      <c r="D119" s="4" t="str">
        <f t="shared" si="1"/>
        <v/>
      </c>
      <c r="E119" s="5" t="str">
        <f>IF(C119="","",(IF(AND(C119&gt;2,(VLOOKUP(D119,Munka2!$B$4:$K$55,WEEKDAY(B119,2)+3,FALSE)&lt;-2)),"Túllépte a napi óraszámot","")))</f>
        <v/>
      </c>
      <c r="F119" s="5" t="str">
        <f>IF(D119="","",IF(VLOOKUP(D119,Munka2!$B$4:$C$55,2,FALSE)&lt;=6,"","Túllépte a heti óraszámot"))</f>
        <v/>
      </c>
      <c r="G119" s="11" t="str">
        <f>IF(D119="","",(Munka2!$V$6-VLOOKUP(D119,Munka2!$B$4:$K$55,WEEKDAY(B119,2)+3,FALSE)))</f>
        <v/>
      </c>
    </row>
    <row r="120" spans="1:7" x14ac:dyDescent="0.25">
      <c r="A120" s="10" t="s">
        <v>111</v>
      </c>
      <c r="B120" s="16"/>
      <c r="C120" s="16"/>
      <c r="D120" s="4" t="str">
        <f t="shared" si="1"/>
        <v/>
      </c>
      <c r="E120" s="5" t="str">
        <f>IF(C120="","",(IF(AND(C120&gt;2,(VLOOKUP(D120,Munka2!$B$4:$K$55,WEEKDAY(B120,2)+3,FALSE)&lt;-2)),"Túllépte a napi óraszámot","")))</f>
        <v/>
      </c>
      <c r="F120" s="5" t="str">
        <f>IF(D120="","",IF(VLOOKUP(D120,Munka2!$B$4:$C$55,2,FALSE)&lt;=6,"","Túllépte a heti óraszámot"))</f>
        <v/>
      </c>
      <c r="G120" s="11" t="str">
        <f>IF(D120="","",(Munka2!$V$6-VLOOKUP(D120,Munka2!$B$4:$K$55,WEEKDAY(B120,2)+3,FALSE)))</f>
        <v/>
      </c>
    </row>
    <row r="121" spans="1:7" x14ac:dyDescent="0.25">
      <c r="A121" s="10" t="s">
        <v>112</v>
      </c>
      <c r="B121" s="16"/>
      <c r="C121" s="16"/>
      <c r="D121" s="4" t="str">
        <f t="shared" si="1"/>
        <v/>
      </c>
      <c r="E121" s="5" t="str">
        <f>IF(C121="","",(IF(AND(C121&gt;2,(VLOOKUP(D121,Munka2!$B$4:$K$55,WEEKDAY(B121,2)+3,FALSE)&lt;-2)),"Túllépte a napi óraszámot","")))</f>
        <v/>
      </c>
      <c r="F121" s="5" t="str">
        <f>IF(D121="","",IF(VLOOKUP(D121,Munka2!$B$4:$C$55,2,FALSE)&lt;=6,"","Túllépte a heti óraszámot"))</f>
        <v/>
      </c>
      <c r="G121" s="11" t="str">
        <f>IF(D121="","",(Munka2!$V$6-VLOOKUP(D121,Munka2!$B$4:$K$55,WEEKDAY(B121,2)+3,FALSE)))</f>
        <v/>
      </c>
    </row>
    <row r="122" spans="1:7" x14ac:dyDescent="0.25">
      <c r="A122" s="10" t="s">
        <v>113</v>
      </c>
      <c r="B122" s="16"/>
      <c r="C122" s="16"/>
      <c r="D122" s="4" t="str">
        <f t="shared" si="1"/>
        <v/>
      </c>
      <c r="E122" s="5" t="str">
        <f>IF(C122="","",(IF(AND(C122&gt;2,(VLOOKUP(D122,Munka2!$B$4:$K$55,WEEKDAY(B122,2)+3,FALSE)&lt;-2)),"Túllépte a napi óraszámot","")))</f>
        <v/>
      </c>
      <c r="F122" s="5" t="str">
        <f>IF(D122="","",IF(VLOOKUP(D122,Munka2!$B$4:$C$55,2,FALSE)&lt;=6,"","Túllépte a heti óraszámot"))</f>
        <v/>
      </c>
      <c r="G122" s="11" t="str">
        <f>IF(D122="","",(Munka2!$V$6-VLOOKUP(D122,Munka2!$B$4:$K$55,WEEKDAY(B122,2)+3,FALSE)))</f>
        <v/>
      </c>
    </row>
    <row r="123" spans="1:7" x14ac:dyDescent="0.25">
      <c r="A123" s="10" t="s">
        <v>114</v>
      </c>
      <c r="B123" s="16"/>
      <c r="C123" s="16"/>
      <c r="D123" s="4" t="str">
        <f t="shared" si="1"/>
        <v/>
      </c>
      <c r="E123" s="5" t="str">
        <f>IF(C123="","",(IF(AND(C123&gt;2,(VLOOKUP(D123,Munka2!$B$4:$K$55,WEEKDAY(B123,2)+3,FALSE)&lt;-2)),"Túllépte a napi óraszámot","")))</f>
        <v/>
      </c>
      <c r="F123" s="5" t="str">
        <f>IF(D123="","",IF(VLOOKUP(D123,Munka2!$B$4:$C$55,2,FALSE)&lt;=6,"","Túllépte a heti óraszámot"))</f>
        <v/>
      </c>
      <c r="G123" s="11" t="str">
        <f>IF(D123="","",(Munka2!$V$6-VLOOKUP(D123,Munka2!$B$4:$K$55,WEEKDAY(B123,2)+3,FALSE)))</f>
        <v/>
      </c>
    </row>
    <row r="124" spans="1:7" x14ac:dyDescent="0.25">
      <c r="A124" s="10" t="s">
        <v>115</v>
      </c>
      <c r="B124" s="16"/>
      <c r="C124" s="16"/>
      <c r="D124" s="4" t="str">
        <f t="shared" si="1"/>
        <v/>
      </c>
      <c r="E124" s="5" t="str">
        <f>IF(C124="","",(IF(AND(C124&gt;2,(VLOOKUP(D124,Munka2!$B$4:$K$55,WEEKDAY(B124,2)+3,FALSE)&lt;-2)),"Túllépte a napi óraszámot","")))</f>
        <v/>
      </c>
      <c r="F124" s="5" t="str">
        <f>IF(D124="","",IF(VLOOKUP(D124,Munka2!$B$4:$C$55,2,FALSE)&lt;=6,"","Túllépte a heti óraszámot"))</f>
        <v/>
      </c>
      <c r="G124" s="11" t="str">
        <f>IF(D124="","",(Munka2!$V$6-VLOOKUP(D124,Munka2!$B$4:$K$55,WEEKDAY(B124,2)+3,FALSE)))</f>
        <v/>
      </c>
    </row>
    <row r="125" spans="1:7" x14ac:dyDescent="0.25">
      <c r="A125" s="10" t="s">
        <v>116</v>
      </c>
      <c r="B125" s="16"/>
      <c r="C125" s="16"/>
      <c r="D125" s="4" t="str">
        <f t="shared" si="1"/>
        <v/>
      </c>
      <c r="E125" s="5" t="str">
        <f>IF(C125="","",(IF(AND(C125&gt;2,(VLOOKUP(D125,Munka2!$B$4:$K$55,WEEKDAY(B125,2)+3,FALSE)&lt;-2)),"Túllépte a napi óraszámot","")))</f>
        <v/>
      </c>
      <c r="F125" s="5" t="str">
        <f>IF(D125="","",IF(VLOOKUP(D125,Munka2!$B$4:$C$55,2,FALSE)&lt;=6,"","Túllépte a heti óraszámot"))</f>
        <v/>
      </c>
      <c r="G125" s="11" t="str">
        <f>IF(D125="","",(Munka2!$V$6-VLOOKUP(D125,Munka2!$B$4:$K$55,WEEKDAY(B125,2)+3,FALSE)))</f>
        <v/>
      </c>
    </row>
    <row r="126" spans="1:7" x14ac:dyDescent="0.25">
      <c r="A126" s="10" t="s">
        <v>117</v>
      </c>
      <c r="B126" s="16"/>
      <c r="C126" s="16"/>
      <c r="D126" s="4" t="str">
        <f t="shared" si="1"/>
        <v/>
      </c>
      <c r="E126" s="5" t="str">
        <f>IF(C126="","",(IF(AND(C126&gt;2,(VLOOKUP(D126,Munka2!$B$4:$K$55,WEEKDAY(B126,2)+3,FALSE)&lt;-2)),"Túllépte a napi óraszámot","")))</f>
        <v/>
      </c>
      <c r="F126" s="5" t="str">
        <f>IF(D126="","",IF(VLOOKUP(D126,Munka2!$B$4:$C$55,2,FALSE)&lt;=6,"","Túllépte a heti óraszámot"))</f>
        <v/>
      </c>
      <c r="G126" s="11" t="str">
        <f>IF(D126="","",(Munka2!$V$6-VLOOKUP(D126,Munka2!$B$4:$K$55,WEEKDAY(B126,2)+3,FALSE)))</f>
        <v/>
      </c>
    </row>
    <row r="127" spans="1:7" x14ac:dyDescent="0.25">
      <c r="A127" s="10" t="s">
        <v>118</v>
      </c>
      <c r="B127" s="16"/>
      <c r="C127" s="16"/>
      <c r="D127" s="4" t="str">
        <f t="shared" si="1"/>
        <v/>
      </c>
      <c r="E127" s="5" t="str">
        <f>IF(C127="","",(IF(AND(C127&gt;2,(VLOOKUP(D127,Munka2!$B$4:$K$55,WEEKDAY(B127,2)+3,FALSE)&lt;-2)),"Túllépte a napi óraszámot","")))</f>
        <v/>
      </c>
      <c r="F127" s="5" t="str">
        <f>IF(D127="","",IF(VLOOKUP(D127,Munka2!$B$4:$C$55,2,FALSE)&lt;=6,"","Túllépte a heti óraszámot"))</f>
        <v/>
      </c>
      <c r="G127" s="11" t="str">
        <f>IF(D127="","",(Munka2!$V$6-VLOOKUP(D127,Munka2!$B$4:$K$55,WEEKDAY(B127,2)+3,FALSE)))</f>
        <v/>
      </c>
    </row>
    <row r="128" spans="1:7" x14ac:dyDescent="0.25">
      <c r="A128" s="10" t="s">
        <v>119</v>
      </c>
      <c r="B128" s="16"/>
      <c r="C128" s="16"/>
      <c r="D128" s="4" t="str">
        <f t="shared" si="1"/>
        <v/>
      </c>
      <c r="E128" s="5" t="str">
        <f>IF(C128="","",(IF(AND(C128&gt;2,(VLOOKUP(D128,Munka2!$B$4:$K$55,WEEKDAY(B128,2)+3,FALSE)&lt;-2)),"Túllépte a napi óraszámot","")))</f>
        <v/>
      </c>
      <c r="F128" s="5" t="str">
        <f>IF(D128="","",IF(VLOOKUP(D128,Munka2!$B$4:$C$55,2,FALSE)&lt;=6,"","Túllépte a heti óraszámot"))</f>
        <v/>
      </c>
      <c r="G128" s="11" t="str">
        <f>IF(D128="","",(Munka2!$V$6-VLOOKUP(D128,Munka2!$B$4:$K$55,WEEKDAY(B128,2)+3,FALSE)))</f>
        <v/>
      </c>
    </row>
    <row r="129" spans="1:7" x14ac:dyDescent="0.25">
      <c r="A129" s="10" t="s">
        <v>120</v>
      </c>
      <c r="B129" s="16"/>
      <c r="C129" s="16"/>
      <c r="D129" s="4" t="str">
        <f t="shared" si="1"/>
        <v/>
      </c>
      <c r="E129" s="5" t="str">
        <f>IF(C129="","",(IF(AND(C129&gt;2,(VLOOKUP(D129,Munka2!$B$4:$K$55,WEEKDAY(B129,2)+3,FALSE)&lt;-2)),"Túllépte a napi óraszámot","")))</f>
        <v/>
      </c>
      <c r="F129" s="5" t="str">
        <f>IF(D129="","",IF(VLOOKUP(D129,Munka2!$B$4:$C$55,2,FALSE)&lt;=6,"","Túllépte a heti óraszámot"))</f>
        <v/>
      </c>
      <c r="G129" s="11" t="str">
        <f>IF(D129="","",(Munka2!$V$6-VLOOKUP(D129,Munka2!$B$4:$K$55,WEEKDAY(B129,2)+3,FALSE)))</f>
        <v/>
      </c>
    </row>
    <row r="130" spans="1:7" x14ac:dyDescent="0.25">
      <c r="A130" s="10" t="s">
        <v>121</v>
      </c>
      <c r="B130" s="16"/>
      <c r="C130" s="16"/>
      <c r="D130" s="4" t="str">
        <f t="shared" si="1"/>
        <v/>
      </c>
      <c r="E130" s="5" t="str">
        <f>IF(C130="","",(IF(AND(C130&gt;2,(VLOOKUP(D130,Munka2!$B$4:$K$55,WEEKDAY(B130,2)+3,FALSE)&lt;-2)),"Túllépte a napi óraszámot","")))</f>
        <v/>
      </c>
      <c r="F130" s="5" t="str">
        <f>IF(D130="","",IF(VLOOKUP(D130,Munka2!$B$4:$C$55,2,FALSE)&lt;=6,"","Túllépte a heti óraszámot"))</f>
        <v/>
      </c>
      <c r="G130" s="11" t="str">
        <f>IF(D130="","",(Munka2!$V$6-VLOOKUP(D130,Munka2!$B$4:$K$55,WEEKDAY(B130,2)+3,FALSE)))</f>
        <v/>
      </c>
    </row>
    <row r="131" spans="1:7" x14ac:dyDescent="0.25">
      <c r="A131" s="10" t="s">
        <v>122</v>
      </c>
      <c r="B131" s="16"/>
      <c r="C131" s="16"/>
      <c r="D131" s="4" t="str">
        <f t="shared" si="1"/>
        <v/>
      </c>
      <c r="E131" s="5" t="str">
        <f>IF(C131="","",(IF(AND(C131&gt;2,(VLOOKUP(D131,Munka2!$B$4:$K$55,WEEKDAY(B131,2)+3,FALSE)&lt;-2)),"Túllépte a napi óraszámot","")))</f>
        <v/>
      </c>
      <c r="F131" s="5" t="str">
        <f>IF(D131="","",IF(VLOOKUP(D131,Munka2!$B$4:$C$55,2,FALSE)&lt;=6,"","Túllépte a heti óraszámot"))</f>
        <v/>
      </c>
      <c r="G131" s="11" t="str">
        <f>IF(D131="","",(Munka2!$V$6-VLOOKUP(D131,Munka2!$B$4:$K$55,WEEKDAY(B131,2)+3,FALSE)))</f>
        <v/>
      </c>
    </row>
    <row r="132" spans="1:7" x14ac:dyDescent="0.25">
      <c r="A132" s="10" t="s">
        <v>123</v>
      </c>
      <c r="B132" s="16"/>
      <c r="C132" s="16"/>
      <c r="D132" s="4" t="str">
        <f t="shared" si="1"/>
        <v/>
      </c>
      <c r="E132" s="5" t="str">
        <f>IF(C132="","",(IF(AND(C132&gt;2,(VLOOKUP(D132,Munka2!$B$4:$K$55,WEEKDAY(B132,2)+3,FALSE)&lt;-2)),"Túllépte a napi óraszámot","")))</f>
        <v/>
      </c>
      <c r="F132" s="5" t="str">
        <f>IF(D132="","",IF(VLOOKUP(D132,Munka2!$B$4:$C$55,2,FALSE)&lt;=6,"","Túllépte a heti óraszámot"))</f>
        <v/>
      </c>
      <c r="G132" s="11" t="str">
        <f>IF(D132="","",(Munka2!$V$6-VLOOKUP(D132,Munka2!$B$4:$K$55,WEEKDAY(B132,2)+3,FALSE)))</f>
        <v/>
      </c>
    </row>
    <row r="133" spans="1:7" x14ac:dyDescent="0.25">
      <c r="A133" s="10" t="s">
        <v>124</v>
      </c>
      <c r="B133" s="16"/>
      <c r="C133" s="16"/>
      <c r="D133" s="4" t="str">
        <f t="shared" si="1"/>
        <v/>
      </c>
      <c r="E133" s="5" t="str">
        <f>IF(C133="","",(IF(AND(C133&gt;2,(VLOOKUP(D133,Munka2!$B$4:$K$55,WEEKDAY(B133,2)+3,FALSE)&lt;-2)),"Túllépte a napi óraszámot","")))</f>
        <v/>
      </c>
      <c r="F133" s="5" t="str">
        <f>IF(D133="","",IF(VLOOKUP(D133,Munka2!$B$4:$C$55,2,FALSE)&lt;=6,"","Túllépte a heti óraszámot"))</f>
        <v/>
      </c>
      <c r="G133" s="11" t="str">
        <f>IF(D133="","",(Munka2!$V$6-VLOOKUP(D133,Munka2!$B$4:$K$55,WEEKDAY(B133,2)+3,FALSE)))</f>
        <v/>
      </c>
    </row>
    <row r="134" spans="1:7" x14ac:dyDescent="0.25">
      <c r="A134" s="10" t="s">
        <v>125</v>
      </c>
      <c r="B134" s="16"/>
      <c r="C134" s="16"/>
      <c r="D134" s="4" t="str">
        <f t="shared" si="1"/>
        <v/>
      </c>
      <c r="E134" s="5" t="str">
        <f>IF(C134="","",(IF(AND(C134&gt;2,(VLOOKUP(D134,Munka2!$B$4:$K$55,WEEKDAY(B134,2)+3,FALSE)&lt;-2)),"Túllépte a napi óraszámot","")))</f>
        <v/>
      </c>
      <c r="F134" s="5" t="str">
        <f>IF(D134="","",IF(VLOOKUP(D134,Munka2!$B$4:$C$55,2,FALSE)&lt;=6,"","Túllépte a heti óraszámot"))</f>
        <v/>
      </c>
      <c r="G134" s="11" t="str">
        <f>IF(D134="","",(Munka2!$V$6-VLOOKUP(D134,Munka2!$B$4:$K$55,WEEKDAY(B134,2)+3,FALSE)))</f>
        <v/>
      </c>
    </row>
    <row r="135" spans="1:7" x14ac:dyDescent="0.25">
      <c r="A135" s="10" t="s">
        <v>126</v>
      </c>
      <c r="B135" s="16"/>
      <c r="C135" s="16"/>
      <c r="D135" s="4" t="str">
        <f t="shared" si="1"/>
        <v/>
      </c>
      <c r="E135" s="5" t="str">
        <f>IF(C135="","",(IF(AND(C135&gt;2,(VLOOKUP(D135,Munka2!$B$4:$K$55,WEEKDAY(B135,2)+3,FALSE)&lt;-2)),"Túllépte a napi óraszámot","")))</f>
        <v/>
      </c>
      <c r="F135" s="5" t="str">
        <f>IF(D135="","",IF(VLOOKUP(D135,Munka2!$B$4:$C$55,2,FALSE)&lt;=6,"","Túllépte a heti óraszámot"))</f>
        <v/>
      </c>
      <c r="G135" s="11" t="str">
        <f>IF(D135="","",(Munka2!$V$6-VLOOKUP(D135,Munka2!$B$4:$K$55,WEEKDAY(B135,2)+3,FALSE)))</f>
        <v/>
      </c>
    </row>
    <row r="136" spans="1:7" x14ac:dyDescent="0.25">
      <c r="A136" s="10" t="s">
        <v>127</v>
      </c>
      <c r="B136" s="16"/>
      <c r="C136" s="16"/>
      <c r="D136" s="4" t="str">
        <f t="shared" si="1"/>
        <v/>
      </c>
      <c r="E136" s="5" t="str">
        <f>IF(C136="","",(IF(AND(C136&gt;2,(VLOOKUP(D136,Munka2!$B$4:$K$55,WEEKDAY(B136,2)+3,FALSE)&lt;-2)),"Túllépte a napi óraszámot","")))</f>
        <v/>
      </c>
      <c r="F136" s="5" t="str">
        <f>IF(D136="","",IF(VLOOKUP(D136,Munka2!$B$4:$C$55,2,FALSE)&lt;=6,"","Túllépte a heti óraszámot"))</f>
        <v/>
      </c>
      <c r="G136" s="11" t="str">
        <f>IF(D136="","",(Munka2!$V$6-VLOOKUP(D136,Munka2!$B$4:$K$55,WEEKDAY(B136,2)+3,FALSE)))</f>
        <v/>
      </c>
    </row>
    <row r="137" spans="1:7" x14ac:dyDescent="0.25">
      <c r="A137" s="10" t="s">
        <v>128</v>
      </c>
      <c r="B137" s="16"/>
      <c r="C137" s="16"/>
      <c r="D137" s="4" t="str">
        <f t="shared" si="1"/>
        <v/>
      </c>
      <c r="E137" s="5" t="str">
        <f>IF(C137="","",(IF(AND(C137&gt;2,(VLOOKUP(D137,Munka2!$B$4:$K$55,WEEKDAY(B137,2)+3,FALSE)&lt;-2)),"Túllépte a napi óraszámot","")))</f>
        <v/>
      </c>
      <c r="F137" s="5" t="str">
        <f>IF(D137="","",IF(VLOOKUP(D137,Munka2!$B$4:$C$55,2,FALSE)&lt;=6,"","Túllépte a heti óraszámot"))</f>
        <v/>
      </c>
      <c r="G137" s="11" t="str">
        <f>IF(D137="","",(Munka2!$V$6-VLOOKUP(D137,Munka2!$B$4:$K$55,WEEKDAY(B137,2)+3,FALSE)))</f>
        <v/>
      </c>
    </row>
    <row r="138" spans="1:7" x14ac:dyDescent="0.25">
      <c r="A138" s="10" t="s">
        <v>129</v>
      </c>
      <c r="B138" s="16"/>
      <c r="C138" s="16"/>
      <c r="D138" s="4" t="str">
        <f t="shared" si="1"/>
        <v/>
      </c>
      <c r="E138" s="5" t="str">
        <f>IF(C138="","",(IF(AND(C138&gt;2,(VLOOKUP(D138,Munka2!$B$4:$K$55,WEEKDAY(B138,2)+3,FALSE)&lt;-2)),"Túllépte a napi óraszámot","")))</f>
        <v/>
      </c>
      <c r="F138" s="5" t="str">
        <f>IF(D138="","",IF(VLOOKUP(D138,Munka2!$B$4:$C$55,2,FALSE)&lt;=6,"","Túllépte a heti óraszámot"))</f>
        <v/>
      </c>
      <c r="G138" s="11" t="str">
        <f>IF(D138="","",(Munka2!$V$6-VLOOKUP(D138,Munka2!$B$4:$K$55,WEEKDAY(B138,2)+3,FALSE)))</f>
        <v/>
      </c>
    </row>
    <row r="139" spans="1:7" x14ac:dyDescent="0.25">
      <c r="A139" s="10" t="s">
        <v>130</v>
      </c>
      <c r="B139" s="16"/>
      <c r="C139" s="16"/>
      <c r="D139" s="4" t="str">
        <f t="shared" si="1"/>
        <v/>
      </c>
      <c r="E139" s="5" t="str">
        <f>IF(C139="","",(IF(AND(C139&gt;2,(VLOOKUP(D139,Munka2!$B$4:$K$55,WEEKDAY(B139,2)+3,FALSE)&lt;-2)),"Túllépte a napi óraszámot","")))</f>
        <v/>
      </c>
      <c r="F139" s="5" t="str">
        <f>IF(D139="","",IF(VLOOKUP(D139,Munka2!$B$4:$C$55,2,FALSE)&lt;=6,"","Túllépte a heti óraszámot"))</f>
        <v/>
      </c>
      <c r="G139" s="11" t="str">
        <f>IF(D139="","",(Munka2!$V$6-VLOOKUP(D139,Munka2!$B$4:$K$55,WEEKDAY(B139,2)+3,FALSE)))</f>
        <v/>
      </c>
    </row>
    <row r="140" spans="1:7" x14ac:dyDescent="0.25">
      <c r="A140" s="10" t="s">
        <v>131</v>
      </c>
      <c r="B140" s="16"/>
      <c r="C140" s="16"/>
      <c r="D140" s="4" t="str">
        <f t="shared" si="1"/>
        <v/>
      </c>
      <c r="E140" s="5" t="str">
        <f>IF(C140="","",(IF(AND(C140&gt;2,(VLOOKUP(D140,Munka2!$B$4:$K$55,WEEKDAY(B140,2)+3,FALSE)&lt;-2)),"Túllépte a napi óraszámot","")))</f>
        <v/>
      </c>
      <c r="F140" s="5" t="str">
        <f>IF(D140="","",IF(VLOOKUP(D140,Munka2!$B$4:$C$55,2,FALSE)&lt;=6,"","Túllépte a heti óraszámot"))</f>
        <v/>
      </c>
      <c r="G140" s="11" t="str">
        <f>IF(D140="","",(Munka2!$V$6-VLOOKUP(D140,Munka2!$B$4:$K$55,WEEKDAY(B140,2)+3,FALSE)))</f>
        <v/>
      </c>
    </row>
    <row r="141" spans="1:7" x14ac:dyDescent="0.25">
      <c r="A141" s="10" t="s">
        <v>132</v>
      </c>
      <c r="B141" s="16"/>
      <c r="C141" s="16"/>
      <c r="D141" s="4" t="str">
        <f t="shared" si="1"/>
        <v/>
      </c>
      <c r="E141" s="5" t="str">
        <f>IF(C141="","",(IF(AND(C141&gt;2,(VLOOKUP(D141,Munka2!$B$4:$K$55,WEEKDAY(B141,2)+3,FALSE)&lt;-2)),"Túllépte a napi óraszámot","")))</f>
        <v/>
      </c>
      <c r="F141" s="5" t="str">
        <f>IF(D141="","",IF(VLOOKUP(D141,Munka2!$B$4:$C$55,2,FALSE)&lt;=6,"","Túllépte a heti óraszámot"))</f>
        <v/>
      </c>
      <c r="G141" s="11" t="str">
        <f>IF(D141="","",(Munka2!$V$6-VLOOKUP(D141,Munka2!$B$4:$K$55,WEEKDAY(B141,2)+3,FALSE)))</f>
        <v/>
      </c>
    </row>
    <row r="142" spans="1:7" x14ac:dyDescent="0.25">
      <c r="A142" s="10" t="s">
        <v>133</v>
      </c>
      <c r="B142" s="16"/>
      <c r="C142" s="16"/>
      <c r="D142" s="4" t="str">
        <f t="shared" si="1"/>
        <v/>
      </c>
      <c r="E142" s="5" t="str">
        <f>IF(C142="","",(IF(AND(C142&gt;2,(VLOOKUP(D142,Munka2!$B$4:$K$55,WEEKDAY(B142,2)+3,FALSE)&lt;-2)),"Túllépte a napi óraszámot","")))</f>
        <v/>
      </c>
      <c r="F142" s="5" t="str">
        <f>IF(D142="","",IF(VLOOKUP(D142,Munka2!$B$4:$C$55,2,FALSE)&lt;=6,"","Túllépte a heti óraszámot"))</f>
        <v/>
      </c>
      <c r="G142" s="11" t="str">
        <f>IF(D142="","",(Munka2!$V$6-VLOOKUP(D142,Munka2!$B$4:$K$55,WEEKDAY(B142,2)+3,FALSE)))</f>
        <v/>
      </c>
    </row>
    <row r="143" spans="1:7" x14ac:dyDescent="0.25">
      <c r="A143" s="10" t="s">
        <v>134</v>
      </c>
      <c r="B143" s="16"/>
      <c r="C143" s="16"/>
      <c r="D143" s="4" t="str">
        <f t="shared" ref="D143:D193" si="2">IF(B143="","",_xlfn.ISOWEEKNUM(B143))</f>
        <v/>
      </c>
      <c r="E143" s="5" t="str">
        <f>IF(C143="","",(IF(AND(C143&gt;2,(VLOOKUP(D143,Munka2!$B$4:$K$55,WEEKDAY(B143,2)+3,FALSE)&lt;-2)),"Túllépte a napi óraszámot","")))</f>
        <v/>
      </c>
      <c r="F143" s="5" t="str">
        <f>IF(D143="","",IF(VLOOKUP(D143,Munka2!$B$4:$C$55,2,FALSE)&lt;=6,"","Túllépte a heti óraszámot"))</f>
        <v/>
      </c>
      <c r="G143" s="11" t="str">
        <f>IF(D143="","",(Munka2!$V$6-VLOOKUP(D143,Munka2!$B$4:$K$55,WEEKDAY(B143,2)+3,FALSE)))</f>
        <v/>
      </c>
    </row>
    <row r="144" spans="1:7" x14ac:dyDescent="0.25">
      <c r="A144" s="10" t="s">
        <v>135</v>
      </c>
      <c r="B144" s="16"/>
      <c r="C144" s="16"/>
      <c r="D144" s="4" t="str">
        <f t="shared" si="2"/>
        <v/>
      </c>
      <c r="E144" s="5" t="str">
        <f>IF(C144="","",(IF(AND(C144&gt;2,(VLOOKUP(D144,Munka2!$B$4:$K$55,WEEKDAY(B144,2)+3,FALSE)&lt;-2)),"Túllépte a napi óraszámot","")))</f>
        <v/>
      </c>
      <c r="F144" s="5" t="str">
        <f>IF(D144="","",IF(VLOOKUP(D144,Munka2!$B$4:$C$55,2,FALSE)&lt;=6,"","Túllépte a heti óraszámot"))</f>
        <v/>
      </c>
      <c r="G144" s="11" t="str">
        <f>IF(D144="","",(Munka2!$V$6-VLOOKUP(D144,Munka2!$B$4:$K$55,WEEKDAY(B144,2)+3,FALSE)))</f>
        <v/>
      </c>
    </row>
    <row r="145" spans="1:7" x14ac:dyDescent="0.25">
      <c r="A145" s="10" t="s">
        <v>136</v>
      </c>
      <c r="B145" s="16"/>
      <c r="C145" s="16"/>
      <c r="D145" s="4" t="str">
        <f t="shared" si="2"/>
        <v/>
      </c>
      <c r="E145" s="5" t="str">
        <f>IF(C145="","",(IF(AND(C145&gt;2,(VLOOKUP(D145,Munka2!$B$4:$K$55,WEEKDAY(B145,2)+3,FALSE)&lt;-2)),"Túllépte a napi óraszámot","")))</f>
        <v/>
      </c>
      <c r="F145" s="5" t="str">
        <f>IF(D145="","",IF(VLOOKUP(D145,Munka2!$B$4:$C$55,2,FALSE)&lt;=6,"","Túllépte a heti óraszámot"))</f>
        <v/>
      </c>
      <c r="G145" s="11" t="str">
        <f>IF(D145="","",(Munka2!$V$6-VLOOKUP(D145,Munka2!$B$4:$K$55,WEEKDAY(B145,2)+3,FALSE)))</f>
        <v/>
      </c>
    </row>
    <row r="146" spans="1:7" x14ac:dyDescent="0.25">
      <c r="A146" s="10" t="s">
        <v>137</v>
      </c>
      <c r="B146" s="16"/>
      <c r="C146" s="16"/>
      <c r="D146" s="4" t="str">
        <f t="shared" si="2"/>
        <v/>
      </c>
      <c r="E146" s="5" t="str">
        <f>IF(C146="","",(IF(AND(C146&gt;2,(VLOOKUP(D146,Munka2!$B$4:$K$55,WEEKDAY(B146,2)+3,FALSE)&lt;-2)),"Túllépte a napi óraszámot","")))</f>
        <v/>
      </c>
      <c r="F146" s="5" t="str">
        <f>IF(D146="","",IF(VLOOKUP(D146,Munka2!$B$4:$C$55,2,FALSE)&lt;=6,"","Túllépte a heti óraszámot"))</f>
        <v/>
      </c>
      <c r="G146" s="11" t="str">
        <f>IF(D146="","",(Munka2!$V$6-VLOOKUP(D146,Munka2!$B$4:$K$55,WEEKDAY(B146,2)+3,FALSE)))</f>
        <v/>
      </c>
    </row>
    <row r="147" spans="1:7" x14ac:dyDescent="0.25">
      <c r="A147" s="10" t="s">
        <v>138</v>
      </c>
      <c r="B147" s="16"/>
      <c r="C147" s="16"/>
      <c r="D147" s="4" t="str">
        <f t="shared" si="2"/>
        <v/>
      </c>
      <c r="E147" s="5" t="str">
        <f>IF(C147="","",(IF(AND(C147&gt;2,(VLOOKUP(D147,Munka2!$B$4:$K$55,WEEKDAY(B147,2)+3,FALSE)&lt;-2)),"Túllépte a napi óraszámot","")))</f>
        <v/>
      </c>
      <c r="F147" s="5" t="str">
        <f>IF(D147="","",IF(VLOOKUP(D147,Munka2!$B$4:$C$55,2,FALSE)&lt;=6,"","Túllépte a heti óraszámot"))</f>
        <v/>
      </c>
      <c r="G147" s="11" t="str">
        <f>IF(D147="","",(Munka2!$V$6-VLOOKUP(D147,Munka2!$B$4:$K$55,WEEKDAY(B147,2)+3,FALSE)))</f>
        <v/>
      </c>
    </row>
    <row r="148" spans="1:7" x14ac:dyDescent="0.25">
      <c r="A148" s="10" t="s">
        <v>139</v>
      </c>
      <c r="B148" s="16"/>
      <c r="C148" s="16"/>
      <c r="D148" s="4" t="str">
        <f t="shared" si="2"/>
        <v/>
      </c>
      <c r="E148" s="5" t="str">
        <f>IF(C148="","",(IF(AND(C148&gt;2,(VLOOKUP(D148,Munka2!$B$4:$K$55,WEEKDAY(B148,2)+3,FALSE)&lt;-2)),"Túllépte a napi óraszámot","")))</f>
        <v/>
      </c>
      <c r="F148" s="5" t="str">
        <f>IF(D148="","",IF(VLOOKUP(D148,Munka2!$B$4:$C$55,2,FALSE)&lt;=6,"","Túllépte a heti óraszámot"))</f>
        <v/>
      </c>
      <c r="G148" s="11" t="str">
        <f>IF(D148="","",(Munka2!$V$6-VLOOKUP(D148,Munka2!$B$4:$K$55,WEEKDAY(B148,2)+3,FALSE)))</f>
        <v/>
      </c>
    </row>
    <row r="149" spans="1:7" x14ac:dyDescent="0.25">
      <c r="A149" s="10" t="s">
        <v>140</v>
      </c>
      <c r="B149" s="16"/>
      <c r="C149" s="16"/>
      <c r="D149" s="4" t="str">
        <f t="shared" si="2"/>
        <v/>
      </c>
      <c r="E149" s="5" t="str">
        <f>IF(C149="","",(IF(AND(C149&gt;2,(VLOOKUP(D149,Munka2!$B$4:$K$55,WEEKDAY(B149,2)+3,FALSE)&lt;-2)),"Túllépte a napi óraszámot","")))</f>
        <v/>
      </c>
      <c r="F149" s="5" t="str">
        <f>IF(D149="","",IF(VLOOKUP(D149,Munka2!$B$4:$C$55,2,FALSE)&lt;=6,"","Túllépte a heti óraszámot"))</f>
        <v/>
      </c>
      <c r="G149" s="11" t="str">
        <f>IF(D149="","",(Munka2!$V$6-VLOOKUP(D149,Munka2!$B$4:$K$55,WEEKDAY(B149,2)+3,FALSE)))</f>
        <v/>
      </c>
    </row>
    <row r="150" spans="1:7" x14ac:dyDescent="0.25">
      <c r="A150" s="10" t="s">
        <v>141</v>
      </c>
      <c r="B150" s="16"/>
      <c r="C150" s="16"/>
      <c r="D150" s="4" t="str">
        <f t="shared" si="2"/>
        <v/>
      </c>
      <c r="E150" s="5" t="str">
        <f>IF(C150="","",(IF(AND(C150&gt;2,(VLOOKUP(D150,Munka2!$B$4:$K$55,WEEKDAY(B150,2)+3,FALSE)&lt;-2)),"Túllépte a napi óraszámot","")))</f>
        <v/>
      </c>
      <c r="F150" s="5" t="str">
        <f>IF(D150="","",IF(VLOOKUP(D150,Munka2!$B$4:$C$55,2,FALSE)&lt;=6,"","Túllépte a heti óraszámot"))</f>
        <v/>
      </c>
      <c r="G150" s="11" t="str">
        <f>IF(D150="","",(Munka2!$V$6-VLOOKUP(D150,Munka2!$B$4:$K$55,WEEKDAY(B150,2)+3,FALSE)))</f>
        <v/>
      </c>
    </row>
    <row r="151" spans="1:7" x14ac:dyDescent="0.25">
      <c r="A151" s="10" t="s">
        <v>142</v>
      </c>
      <c r="B151" s="16"/>
      <c r="C151" s="16"/>
      <c r="D151" s="4" t="str">
        <f t="shared" si="2"/>
        <v/>
      </c>
      <c r="E151" s="5" t="str">
        <f>IF(C151="","",(IF(AND(C151&gt;2,(VLOOKUP(D151,Munka2!$B$4:$K$55,WEEKDAY(B151,2)+3,FALSE)&lt;-2)),"Túllépte a napi óraszámot","")))</f>
        <v/>
      </c>
      <c r="F151" s="5" t="str">
        <f>IF(D151="","",IF(VLOOKUP(D151,Munka2!$B$4:$C$55,2,FALSE)&lt;=6,"","Túllépte a heti óraszámot"))</f>
        <v/>
      </c>
      <c r="G151" s="11" t="str">
        <f>IF(D151="","",(Munka2!$V$6-VLOOKUP(D151,Munka2!$B$4:$K$55,WEEKDAY(B151,2)+3,FALSE)))</f>
        <v/>
      </c>
    </row>
    <row r="152" spans="1:7" x14ac:dyDescent="0.25">
      <c r="A152" s="10" t="s">
        <v>143</v>
      </c>
      <c r="B152" s="16"/>
      <c r="C152" s="16"/>
      <c r="D152" s="4" t="str">
        <f t="shared" si="2"/>
        <v/>
      </c>
      <c r="E152" s="5" t="str">
        <f>IF(C152="","",(IF(AND(C152&gt;2,(VLOOKUP(D152,Munka2!$B$4:$K$55,WEEKDAY(B152,2)+3,FALSE)&lt;-2)),"Túllépte a napi óraszámot","")))</f>
        <v/>
      </c>
      <c r="F152" s="5" t="str">
        <f>IF(D152="","",IF(VLOOKUP(D152,Munka2!$B$4:$C$55,2,FALSE)&lt;=6,"","Túllépte a heti óraszámot"))</f>
        <v/>
      </c>
      <c r="G152" s="11" t="str">
        <f>IF(D152="","",(Munka2!$V$6-VLOOKUP(D152,Munka2!$B$4:$K$55,WEEKDAY(B152,2)+3,FALSE)))</f>
        <v/>
      </c>
    </row>
    <row r="153" spans="1:7" x14ac:dyDescent="0.25">
      <c r="A153" s="10" t="s">
        <v>144</v>
      </c>
      <c r="B153" s="16"/>
      <c r="C153" s="16"/>
      <c r="D153" s="4" t="str">
        <f t="shared" si="2"/>
        <v/>
      </c>
      <c r="E153" s="5" t="str">
        <f>IF(C153="","",(IF(AND(C153&gt;2,(VLOOKUP(D153,Munka2!$B$4:$K$55,WEEKDAY(B153,2)+3,FALSE)&lt;-2)),"Túllépte a napi óraszámot","")))</f>
        <v/>
      </c>
      <c r="F153" s="5" t="str">
        <f>IF(D153="","",IF(VLOOKUP(D153,Munka2!$B$4:$C$55,2,FALSE)&lt;=6,"","Túllépte a heti óraszámot"))</f>
        <v/>
      </c>
      <c r="G153" s="11" t="str">
        <f>IF(D153="","",(Munka2!$V$6-VLOOKUP(D153,Munka2!$B$4:$K$55,WEEKDAY(B153,2)+3,FALSE)))</f>
        <v/>
      </c>
    </row>
    <row r="154" spans="1:7" x14ac:dyDescent="0.25">
      <c r="A154" s="10" t="s">
        <v>145</v>
      </c>
      <c r="B154" s="16"/>
      <c r="C154" s="16"/>
      <c r="D154" s="4" t="str">
        <f t="shared" si="2"/>
        <v/>
      </c>
      <c r="E154" s="5" t="str">
        <f>IF(C154="","",(IF(AND(C154&gt;2,(VLOOKUP(D154,Munka2!$B$4:$K$55,WEEKDAY(B154,2)+3,FALSE)&lt;-2)),"Túllépte a napi óraszámot","")))</f>
        <v/>
      </c>
      <c r="F154" s="5" t="str">
        <f>IF(D154="","",IF(VLOOKUP(D154,Munka2!$B$4:$C$55,2,FALSE)&lt;=6,"","Túllépte a heti óraszámot"))</f>
        <v/>
      </c>
      <c r="G154" s="11" t="str">
        <f>IF(D154="","",(Munka2!$V$6-VLOOKUP(D154,Munka2!$B$4:$K$55,WEEKDAY(B154,2)+3,FALSE)))</f>
        <v/>
      </c>
    </row>
    <row r="155" spans="1:7" x14ac:dyDescent="0.25">
      <c r="A155" s="10" t="s">
        <v>146</v>
      </c>
      <c r="B155" s="16"/>
      <c r="C155" s="16"/>
      <c r="D155" s="4" t="str">
        <f t="shared" si="2"/>
        <v/>
      </c>
      <c r="E155" s="5" t="str">
        <f>IF(C155="","",(IF(AND(C155&gt;2,(VLOOKUP(D155,Munka2!$B$4:$K$55,WEEKDAY(B155,2)+3,FALSE)&lt;-2)),"Túllépte a napi óraszámot","")))</f>
        <v/>
      </c>
      <c r="F155" s="5" t="str">
        <f>IF(D155="","",IF(VLOOKUP(D155,Munka2!$B$4:$C$55,2,FALSE)&lt;=6,"","Túllépte a heti óraszámot"))</f>
        <v/>
      </c>
      <c r="G155" s="11" t="str">
        <f>IF(D155="","",(Munka2!$V$6-VLOOKUP(D155,Munka2!$B$4:$K$55,WEEKDAY(B155,2)+3,FALSE)))</f>
        <v/>
      </c>
    </row>
    <row r="156" spans="1:7" x14ac:dyDescent="0.25">
      <c r="A156" s="10" t="s">
        <v>147</v>
      </c>
      <c r="B156" s="16"/>
      <c r="C156" s="16"/>
      <c r="D156" s="4" t="str">
        <f t="shared" si="2"/>
        <v/>
      </c>
      <c r="E156" s="5" t="str">
        <f>IF(C156="","",(IF(AND(C156&gt;2,(VLOOKUP(D156,Munka2!$B$4:$K$55,WEEKDAY(B156,2)+3,FALSE)&lt;-2)),"Túllépte a napi óraszámot","")))</f>
        <v/>
      </c>
      <c r="F156" s="5" t="str">
        <f>IF(D156="","",IF(VLOOKUP(D156,Munka2!$B$4:$C$55,2,FALSE)&lt;=6,"","Túllépte a heti óraszámot"))</f>
        <v/>
      </c>
      <c r="G156" s="11" t="str">
        <f>IF(D156="","",(Munka2!$V$6-VLOOKUP(D156,Munka2!$B$4:$K$55,WEEKDAY(B156,2)+3,FALSE)))</f>
        <v/>
      </c>
    </row>
    <row r="157" spans="1:7" x14ac:dyDescent="0.25">
      <c r="A157" s="10" t="s">
        <v>148</v>
      </c>
      <c r="B157" s="16"/>
      <c r="C157" s="16"/>
      <c r="D157" s="4" t="str">
        <f t="shared" si="2"/>
        <v/>
      </c>
      <c r="E157" s="5" t="str">
        <f>IF(C157="","",(IF(AND(C157&gt;2,(VLOOKUP(D157,Munka2!$B$4:$K$55,WEEKDAY(B157,2)+3,FALSE)&lt;-2)),"Túllépte a napi óraszámot","")))</f>
        <v/>
      </c>
      <c r="F157" s="5" t="str">
        <f>IF(D157="","",IF(VLOOKUP(D157,Munka2!$B$4:$C$55,2,FALSE)&lt;=6,"","Túllépte a heti óraszámot"))</f>
        <v/>
      </c>
      <c r="G157" s="11" t="str">
        <f>IF(D157="","",(Munka2!$V$6-VLOOKUP(D157,Munka2!$B$4:$K$55,WEEKDAY(B157,2)+3,FALSE)))</f>
        <v/>
      </c>
    </row>
    <row r="158" spans="1:7" x14ac:dyDescent="0.25">
      <c r="A158" s="10" t="s">
        <v>149</v>
      </c>
      <c r="B158" s="16"/>
      <c r="C158" s="16"/>
      <c r="D158" s="4" t="str">
        <f t="shared" si="2"/>
        <v/>
      </c>
      <c r="E158" s="5" t="str">
        <f>IF(C158="","",(IF(AND(C158&gt;2,(VLOOKUP(D158,Munka2!$B$4:$K$55,WEEKDAY(B158,2)+3,FALSE)&lt;-2)),"Túllépte a napi óraszámot","")))</f>
        <v/>
      </c>
      <c r="F158" s="5" t="str">
        <f>IF(D158="","",IF(VLOOKUP(D158,Munka2!$B$4:$C$55,2,FALSE)&lt;=6,"","Túllépte a heti óraszámot"))</f>
        <v/>
      </c>
      <c r="G158" s="11" t="str">
        <f>IF(D158="","",(Munka2!$V$6-VLOOKUP(D158,Munka2!$B$4:$K$55,WEEKDAY(B158,2)+3,FALSE)))</f>
        <v/>
      </c>
    </row>
    <row r="159" spans="1:7" x14ac:dyDescent="0.25">
      <c r="A159" s="10" t="s">
        <v>150</v>
      </c>
      <c r="B159" s="16"/>
      <c r="C159" s="16"/>
      <c r="D159" s="4" t="str">
        <f t="shared" si="2"/>
        <v/>
      </c>
      <c r="E159" s="5" t="str">
        <f>IF(C159="","",(IF(AND(C159&gt;2,(VLOOKUP(D159,Munka2!$B$4:$K$55,WEEKDAY(B159,2)+3,FALSE)&lt;-2)),"Túllépte a napi óraszámot","")))</f>
        <v/>
      </c>
      <c r="F159" s="5" t="str">
        <f>IF(D159="","",IF(VLOOKUP(D159,Munka2!$B$4:$C$55,2,FALSE)&lt;=6,"","Túllépte a heti óraszámot"))</f>
        <v/>
      </c>
      <c r="G159" s="11" t="str">
        <f>IF(D159="","",(Munka2!$V$6-VLOOKUP(D159,Munka2!$B$4:$K$55,WEEKDAY(B159,2)+3,FALSE)))</f>
        <v/>
      </c>
    </row>
    <row r="160" spans="1:7" x14ac:dyDescent="0.25">
      <c r="A160" s="10" t="s">
        <v>151</v>
      </c>
      <c r="B160" s="16"/>
      <c r="C160" s="16"/>
      <c r="D160" s="4" t="str">
        <f t="shared" si="2"/>
        <v/>
      </c>
      <c r="E160" s="5" t="str">
        <f>IF(C160="","",(IF(AND(C160&gt;2,(VLOOKUP(D160,Munka2!$B$4:$K$55,WEEKDAY(B160,2)+3,FALSE)&lt;-2)),"Túllépte a napi óraszámot","")))</f>
        <v/>
      </c>
      <c r="F160" s="5" t="str">
        <f>IF(D160="","",IF(VLOOKUP(D160,Munka2!$B$4:$C$55,2,FALSE)&lt;=6,"","Túllépte a heti óraszámot"))</f>
        <v/>
      </c>
      <c r="G160" s="11" t="str">
        <f>IF(D160="","",(Munka2!$V$6-VLOOKUP(D160,Munka2!$B$4:$K$55,WEEKDAY(B160,2)+3,FALSE)))</f>
        <v/>
      </c>
    </row>
    <row r="161" spans="1:7" x14ac:dyDescent="0.25">
      <c r="A161" s="10" t="s">
        <v>152</v>
      </c>
      <c r="B161" s="16"/>
      <c r="C161" s="16"/>
      <c r="D161" s="4" t="str">
        <f t="shared" si="2"/>
        <v/>
      </c>
      <c r="E161" s="5" t="str">
        <f>IF(C161="","",(IF(AND(C161&gt;2,(VLOOKUP(D161,Munka2!$B$4:$K$55,WEEKDAY(B161,2)+3,FALSE)&lt;-2)),"Túllépte a napi óraszámot","")))</f>
        <v/>
      </c>
      <c r="F161" s="5" t="str">
        <f>IF(D161="","",IF(VLOOKUP(D161,Munka2!$B$4:$C$55,2,FALSE)&lt;=6,"","Túllépte a heti óraszámot"))</f>
        <v/>
      </c>
      <c r="G161" s="11" t="str">
        <f>IF(D161="","",(Munka2!$V$6-VLOOKUP(D161,Munka2!$B$4:$K$55,WEEKDAY(B161,2)+3,FALSE)))</f>
        <v/>
      </c>
    </row>
    <row r="162" spans="1:7" x14ac:dyDescent="0.25">
      <c r="A162" s="10" t="s">
        <v>153</v>
      </c>
      <c r="B162" s="16"/>
      <c r="C162" s="16"/>
      <c r="D162" s="4" t="str">
        <f t="shared" si="2"/>
        <v/>
      </c>
      <c r="E162" s="5" t="str">
        <f>IF(C162="","",(IF(AND(C162&gt;2,(VLOOKUP(D162,Munka2!$B$4:$K$55,WEEKDAY(B162,2)+3,FALSE)&lt;-2)),"Túllépte a napi óraszámot","")))</f>
        <v/>
      </c>
      <c r="F162" s="5" t="str">
        <f>IF(D162="","",IF(VLOOKUP(D162,Munka2!$B$4:$C$55,2,FALSE)&lt;=6,"","Túllépte a heti óraszámot"))</f>
        <v/>
      </c>
      <c r="G162" s="11" t="str">
        <f>IF(D162="","",(Munka2!$V$6-VLOOKUP(D162,Munka2!$B$4:$K$55,WEEKDAY(B162,2)+3,FALSE)))</f>
        <v/>
      </c>
    </row>
    <row r="163" spans="1:7" x14ac:dyDescent="0.25">
      <c r="A163" s="10" t="s">
        <v>154</v>
      </c>
      <c r="B163" s="16"/>
      <c r="C163" s="16"/>
      <c r="D163" s="4" t="str">
        <f t="shared" si="2"/>
        <v/>
      </c>
      <c r="E163" s="5" t="str">
        <f>IF(C163="","",(IF(AND(C163&gt;2,(VLOOKUP(D163,Munka2!$B$4:$K$55,WEEKDAY(B163,2)+3,FALSE)&lt;-2)),"Túllépte a napi óraszámot","")))</f>
        <v/>
      </c>
      <c r="F163" s="5" t="str">
        <f>IF(D163="","",IF(VLOOKUP(D163,Munka2!$B$4:$C$55,2,FALSE)&lt;=6,"","Túllépte a heti óraszámot"))</f>
        <v/>
      </c>
      <c r="G163" s="11" t="str">
        <f>IF(D163="","",(Munka2!$V$6-VLOOKUP(D163,Munka2!$B$4:$K$55,WEEKDAY(B163,2)+3,FALSE)))</f>
        <v/>
      </c>
    </row>
    <row r="164" spans="1:7" x14ac:dyDescent="0.25">
      <c r="A164" s="10" t="s">
        <v>155</v>
      </c>
      <c r="B164" s="16"/>
      <c r="C164" s="16"/>
      <c r="D164" s="4" t="str">
        <f t="shared" si="2"/>
        <v/>
      </c>
      <c r="E164" s="5" t="str">
        <f>IF(C164="","",(IF(AND(C164&gt;2,(VLOOKUP(D164,Munka2!$B$4:$K$55,WEEKDAY(B164,2)+3,FALSE)&lt;-2)),"Túllépte a napi óraszámot","")))</f>
        <v/>
      </c>
      <c r="F164" s="5" t="str">
        <f>IF(D164="","",IF(VLOOKUP(D164,Munka2!$B$4:$C$55,2,FALSE)&lt;=6,"","Túllépte a heti óraszámot"))</f>
        <v/>
      </c>
      <c r="G164" s="11" t="str">
        <f>IF(D164="","",(Munka2!$V$6-VLOOKUP(D164,Munka2!$B$4:$K$55,WEEKDAY(B164,2)+3,FALSE)))</f>
        <v/>
      </c>
    </row>
    <row r="165" spans="1:7" x14ac:dyDescent="0.25">
      <c r="A165" s="10" t="s">
        <v>156</v>
      </c>
      <c r="B165" s="16"/>
      <c r="C165" s="16"/>
      <c r="D165" s="4" t="str">
        <f t="shared" si="2"/>
        <v/>
      </c>
      <c r="E165" s="5" t="str">
        <f>IF(C165="","",(IF(AND(C165&gt;2,(VLOOKUP(D165,Munka2!$B$4:$K$55,WEEKDAY(B165,2)+3,FALSE)&lt;-2)),"Túllépte a napi óraszámot","")))</f>
        <v/>
      </c>
      <c r="F165" s="5" t="str">
        <f>IF(D165="","",IF(VLOOKUP(D165,Munka2!$B$4:$C$55,2,FALSE)&lt;=6,"","Túllépte a heti óraszámot"))</f>
        <v/>
      </c>
      <c r="G165" s="11" t="str">
        <f>IF(D165="","",(Munka2!$V$6-VLOOKUP(D165,Munka2!$B$4:$K$55,WEEKDAY(B165,2)+3,FALSE)))</f>
        <v/>
      </c>
    </row>
    <row r="166" spans="1:7" x14ac:dyDescent="0.25">
      <c r="A166" s="10" t="s">
        <v>157</v>
      </c>
      <c r="B166" s="16"/>
      <c r="C166" s="16"/>
      <c r="D166" s="4" t="str">
        <f t="shared" si="2"/>
        <v/>
      </c>
      <c r="E166" s="5" t="str">
        <f>IF(C166="","",(IF(AND(C166&gt;2,(VLOOKUP(D166,Munka2!$B$4:$K$55,WEEKDAY(B166,2)+3,FALSE)&lt;-2)),"Túllépte a napi óraszámot","")))</f>
        <v/>
      </c>
      <c r="F166" s="5" t="str">
        <f>IF(D166="","",IF(VLOOKUP(D166,Munka2!$B$4:$C$55,2,FALSE)&lt;=6,"","Túllépte a heti óraszámot"))</f>
        <v/>
      </c>
      <c r="G166" s="11" t="str">
        <f>IF(D166="","",(Munka2!$V$6-VLOOKUP(D166,Munka2!$B$4:$K$55,WEEKDAY(B166,2)+3,FALSE)))</f>
        <v/>
      </c>
    </row>
    <row r="167" spans="1:7" x14ac:dyDescent="0.25">
      <c r="A167" s="10" t="s">
        <v>158</v>
      </c>
      <c r="B167" s="16"/>
      <c r="C167" s="16"/>
      <c r="D167" s="4" t="str">
        <f t="shared" si="2"/>
        <v/>
      </c>
      <c r="E167" s="5" t="str">
        <f>IF(C167="","",(IF(AND(C167&gt;2,(VLOOKUP(D167,Munka2!$B$4:$K$55,WEEKDAY(B167,2)+3,FALSE)&lt;-2)),"Túllépte a napi óraszámot","")))</f>
        <v/>
      </c>
      <c r="F167" s="5" t="str">
        <f>IF(D167="","",IF(VLOOKUP(D167,Munka2!$B$4:$C$55,2,FALSE)&lt;=6,"","Túllépte a heti óraszámot"))</f>
        <v/>
      </c>
      <c r="G167" s="11" t="str">
        <f>IF(D167="","",(Munka2!$V$6-VLOOKUP(D167,Munka2!$B$4:$K$55,WEEKDAY(B167,2)+3,FALSE)))</f>
        <v/>
      </c>
    </row>
    <row r="168" spans="1:7" x14ac:dyDescent="0.25">
      <c r="A168" s="10" t="s">
        <v>159</v>
      </c>
      <c r="B168" s="16"/>
      <c r="C168" s="16"/>
      <c r="D168" s="4" t="str">
        <f t="shared" si="2"/>
        <v/>
      </c>
      <c r="E168" s="5" t="str">
        <f>IF(C168="","",(IF(AND(C168&gt;2,(VLOOKUP(D168,Munka2!$B$4:$K$55,WEEKDAY(B168,2)+3,FALSE)&lt;-2)),"Túllépte a napi óraszámot","")))</f>
        <v/>
      </c>
      <c r="F168" s="5" t="str">
        <f>IF(D168="","",IF(VLOOKUP(D168,Munka2!$B$4:$C$55,2,FALSE)&lt;=6,"","Túllépte a heti óraszámot"))</f>
        <v/>
      </c>
      <c r="G168" s="11" t="str">
        <f>IF(D168="","",(Munka2!$V$6-VLOOKUP(D168,Munka2!$B$4:$K$55,WEEKDAY(B168,2)+3,FALSE)))</f>
        <v/>
      </c>
    </row>
    <row r="169" spans="1:7" x14ac:dyDescent="0.25">
      <c r="A169" s="10" t="s">
        <v>160</v>
      </c>
      <c r="B169" s="16"/>
      <c r="C169" s="16"/>
      <c r="D169" s="4" t="str">
        <f t="shared" si="2"/>
        <v/>
      </c>
      <c r="E169" s="5" t="str">
        <f>IF(C169="","",(IF(AND(C169&gt;2,(VLOOKUP(D169,Munka2!$B$4:$K$55,WEEKDAY(B169,2)+3,FALSE)&lt;-2)),"Túllépte a napi óraszámot","")))</f>
        <v/>
      </c>
      <c r="F169" s="5" t="str">
        <f>IF(D169="","",IF(VLOOKUP(D169,Munka2!$B$4:$C$55,2,FALSE)&lt;=6,"","Túllépte a heti óraszámot"))</f>
        <v/>
      </c>
      <c r="G169" s="11" t="str">
        <f>IF(D169="","",(Munka2!$V$6-VLOOKUP(D169,Munka2!$B$4:$K$55,WEEKDAY(B169,2)+3,FALSE)))</f>
        <v/>
      </c>
    </row>
    <row r="170" spans="1:7" x14ac:dyDescent="0.25">
      <c r="A170" s="10" t="s">
        <v>161</v>
      </c>
      <c r="B170" s="16"/>
      <c r="C170" s="16"/>
      <c r="D170" s="4" t="str">
        <f t="shared" si="2"/>
        <v/>
      </c>
      <c r="E170" s="5" t="str">
        <f>IF(C170="","",(IF(AND(C170&gt;2,(VLOOKUP(D170,Munka2!$B$4:$K$55,WEEKDAY(B170,2)+3,FALSE)&lt;-2)),"Túllépte a napi óraszámot","")))</f>
        <v/>
      </c>
      <c r="F170" s="5" t="str">
        <f>IF(D170="","",IF(VLOOKUP(D170,Munka2!$B$4:$C$55,2,FALSE)&lt;=6,"","Túllépte a heti óraszámot"))</f>
        <v/>
      </c>
      <c r="G170" s="11" t="str">
        <f>IF(D170="","",(Munka2!$V$6-VLOOKUP(D170,Munka2!$B$4:$K$55,WEEKDAY(B170,2)+3,FALSE)))</f>
        <v/>
      </c>
    </row>
    <row r="171" spans="1:7" x14ac:dyDescent="0.25">
      <c r="A171" s="10" t="s">
        <v>162</v>
      </c>
      <c r="B171" s="16"/>
      <c r="C171" s="16"/>
      <c r="D171" s="4" t="str">
        <f t="shared" si="2"/>
        <v/>
      </c>
      <c r="E171" s="5" t="str">
        <f>IF(C171="","",(IF(AND(C171&gt;2,(VLOOKUP(D171,Munka2!$B$4:$K$55,WEEKDAY(B171,2)+3,FALSE)&lt;-2)),"Túllépte a napi óraszámot","")))</f>
        <v/>
      </c>
      <c r="F171" s="5" t="str">
        <f>IF(D171="","",IF(VLOOKUP(D171,Munka2!$B$4:$C$55,2,FALSE)&lt;=6,"","Túllépte a heti óraszámot"))</f>
        <v/>
      </c>
      <c r="G171" s="11" t="str">
        <f>IF(D171="","",(Munka2!$V$6-VLOOKUP(D171,Munka2!$B$4:$K$55,WEEKDAY(B171,2)+3,FALSE)))</f>
        <v/>
      </c>
    </row>
    <row r="172" spans="1:7" x14ac:dyDescent="0.25">
      <c r="A172" s="10" t="s">
        <v>163</v>
      </c>
      <c r="B172" s="16"/>
      <c r="C172" s="16"/>
      <c r="D172" s="4" t="str">
        <f t="shared" si="2"/>
        <v/>
      </c>
      <c r="E172" s="5" t="str">
        <f>IF(C172="","",(IF(AND(C172&gt;2,(VLOOKUP(D172,Munka2!$B$4:$K$55,WEEKDAY(B172,2)+3,FALSE)&lt;-2)),"Túllépte a napi óraszámot","")))</f>
        <v/>
      </c>
      <c r="F172" s="5" t="str">
        <f>IF(D172="","",IF(VLOOKUP(D172,Munka2!$B$4:$C$55,2,FALSE)&lt;=6,"","Túllépte a heti óraszámot"))</f>
        <v/>
      </c>
      <c r="G172" s="11" t="str">
        <f>IF(D172="","",(Munka2!$V$6-VLOOKUP(D172,Munka2!$B$4:$K$55,WEEKDAY(B172,2)+3,FALSE)))</f>
        <v/>
      </c>
    </row>
    <row r="173" spans="1:7" x14ac:dyDescent="0.25">
      <c r="A173" s="10" t="s">
        <v>164</v>
      </c>
      <c r="B173" s="16"/>
      <c r="C173" s="16"/>
      <c r="D173" s="4" t="str">
        <f t="shared" si="2"/>
        <v/>
      </c>
      <c r="E173" s="5" t="str">
        <f>IF(C173="","",(IF(AND(C173&gt;2,(VLOOKUP(D173,Munka2!$B$4:$K$55,WEEKDAY(B173,2)+3,FALSE)&lt;-2)),"Túllépte a napi óraszámot","")))</f>
        <v/>
      </c>
      <c r="F173" s="5" t="str">
        <f>IF(D173="","",IF(VLOOKUP(D173,Munka2!$B$4:$C$55,2,FALSE)&lt;=6,"","Túllépte a heti óraszámot"))</f>
        <v/>
      </c>
      <c r="G173" s="11" t="str">
        <f>IF(D173="","",(Munka2!$V$6-VLOOKUP(D173,Munka2!$B$4:$K$55,WEEKDAY(B173,2)+3,FALSE)))</f>
        <v/>
      </c>
    </row>
    <row r="174" spans="1:7" x14ac:dyDescent="0.25">
      <c r="A174" s="10" t="s">
        <v>165</v>
      </c>
      <c r="B174" s="16"/>
      <c r="C174" s="16"/>
      <c r="D174" s="4" t="str">
        <f t="shared" si="2"/>
        <v/>
      </c>
      <c r="E174" s="5" t="str">
        <f>IF(C174="","",(IF(AND(C174&gt;2,(VLOOKUP(D174,Munka2!$B$4:$K$55,WEEKDAY(B174,2)+3,FALSE)&lt;-2)),"Túllépte a napi óraszámot","")))</f>
        <v/>
      </c>
      <c r="F174" s="5" t="str">
        <f>IF(D174="","",IF(VLOOKUP(D174,Munka2!$B$4:$C$55,2,FALSE)&lt;=6,"","Túllépte a heti óraszámot"))</f>
        <v/>
      </c>
      <c r="G174" s="11" t="str">
        <f>IF(D174="","",(Munka2!$V$6-VLOOKUP(D174,Munka2!$B$4:$K$55,WEEKDAY(B174,2)+3,FALSE)))</f>
        <v/>
      </c>
    </row>
    <row r="175" spans="1:7" x14ac:dyDescent="0.25">
      <c r="A175" s="10" t="s">
        <v>166</v>
      </c>
      <c r="B175" s="16"/>
      <c r="C175" s="16"/>
      <c r="D175" s="4" t="str">
        <f t="shared" si="2"/>
        <v/>
      </c>
      <c r="E175" s="5" t="str">
        <f>IF(C175="","",(IF(AND(C175&gt;2,(VLOOKUP(D175,Munka2!$B$4:$K$55,WEEKDAY(B175,2)+3,FALSE)&lt;-2)),"Túllépte a napi óraszámot","")))</f>
        <v/>
      </c>
      <c r="F175" s="5" t="str">
        <f>IF(D175="","",IF(VLOOKUP(D175,Munka2!$B$4:$C$55,2,FALSE)&lt;=6,"","Túllépte a heti óraszámot"))</f>
        <v/>
      </c>
      <c r="G175" s="11" t="str">
        <f>IF(D175="","",(Munka2!$V$6-VLOOKUP(D175,Munka2!$B$4:$K$55,WEEKDAY(B175,2)+3,FALSE)))</f>
        <v/>
      </c>
    </row>
    <row r="176" spans="1:7" x14ac:dyDescent="0.25">
      <c r="A176" s="10" t="s">
        <v>167</v>
      </c>
      <c r="B176" s="16"/>
      <c r="C176" s="16"/>
      <c r="D176" s="4" t="str">
        <f t="shared" si="2"/>
        <v/>
      </c>
      <c r="E176" s="5" t="str">
        <f>IF(C176="","",(IF(AND(C176&gt;2,(VLOOKUP(D176,Munka2!$B$4:$K$55,WEEKDAY(B176,2)+3,FALSE)&lt;-2)),"Túllépte a napi óraszámot","")))</f>
        <v/>
      </c>
      <c r="F176" s="5" t="str">
        <f>IF(D176="","",IF(VLOOKUP(D176,Munka2!$B$4:$C$55,2,FALSE)&lt;=6,"","Túllépte a heti óraszámot"))</f>
        <v/>
      </c>
      <c r="G176" s="11" t="str">
        <f>IF(D176="","",(Munka2!$V$6-VLOOKUP(D176,Munka2!$B$4:$K$55,WEEKDAY(B176,2)+3,FALSE)))</f>
        <v/>
      </c>
    </row>
    <row r="177" spans="1:7" x14ac:dyDescent="0.25">
      <c r="A177" s="10" t="s">
        <v>168</v>
      </c>
      <c r="B177" s="16"/>
      <c r="C177" s="16"/>
      <c r="D177" s="4" t="str">
        <f t="shared" si="2"/>
        <v/>
      </c>
      <c r="E177" s="5" t="str">
        <f>IF(C177="","",(IF(AND(C177&gt;2,(VLOOKUP(D177,Munka2!$B$4:$K$55,WEEKDAY(B177,2)+3,FALSE)&lt;-2)),"Túllépte a napi óraszámot","")))</f>
        <v/>
      </c>
      <c r="F177" s="5" t="str">
        <f>IF(D177="","",IF(VLOOKUP(D177,Munka2!$B$4:$C$55,2,FALSE)&lt;=6,"","Túllépte a heti óraszámot"))</f>
        <v/>
      </c>
      <c r="G177" s="11" t="str">
        <f>IF(D177="","",(Munka2!$V$6-VLOOKUP(D177,Munka2!$B$4:$K$55,WEEKDAY(B177,2)+3,FALSE)))</f>
        <v/>
      </c>
    </row>
    <row r="178" spans="1:7" x14ac:dyDescent="0.25">
      <c r="A178" s="10" t="s">
        <v>169</v>
      </c>
      <c r="B178" s="16"/>
      <c r="C178" s="16"/>
      <c r="D178" s="4" t="str">
        <f t="shared" si="2"/>
        <v/>
      </c>
      <c r="E178" s="5" t="str">
        <f>IF(C178="","",(IF(AND(C178&gt;2,(VLOOKUP(D178,Munka2!$B$4:$K$55,WEEKDAY(B178,2)+3,FALSE)&lt;-2)),"Túllépte a napi óraszámot","")))</f>
        <v/>
      </c>
      <c r="F178" s="5" t="str">
        <f>IF(D178="","",IF(VLOOKUP(D178,Munka2!$B$4:$C$55,2,FALSE)&lt;=6,"","Túllépte a heti óraszámot"))</f>
        <v/>
      </c>
      <c r="G178" s="11" t="str">
        <f>IF(D178="","",(Munka2!$V$6-VLOOKUP(D178,Munka2!$B$4:$K$55,WEEKDAY(B178,2)+3,FALSE)))</f>
        <v/>
      </c>
    </row>
    <row r="179" spans="1:7" x14ac:dyDescent="0.25">
      <c r="A179" s="10" t="s">
        <v>170</v>
      </c>
      <c r="B179" s="16"/>
      <c r="C179" s="16"/>
      <c r="D179" s="4" t="str">
        <f t="shared" si="2"/>
        <v/>
      </c>
      <c r="E179" s="5" t="str">
        <f>IF(C179="","",(IF(AND(C179&gt;2,(VLOOKUP(D179,Munka2!$B$4:$K$55,WEEKDAY(B179,2)+3,FALSE)&lt;-2)),"Túllépte a napi óraszámot","")))</f>
        <v/>
      </c>
      <c r="F179" s="5" t="str">
        <f>IF(D179="","",IF(VLOOKUP(D179,Munka2!$B$4:$C$55,2,FALSE)&lt;=6,"","Túllépte a heti óraszámot"))</f>
        <v/>
      </c>
      <c r="G179" s="11" t="str">
        <f>IF(D179="","",(Munka2!$V$6-VLOOKUP(D179,Munka2!$B$4:$K$55,WEEKDAY(B179,2)+3,FALSE)))</f>
        <v/>
      </c>
    </row>
    <row r="180" spans="1:7" x14ac:dyDescent="0.25">
      <c r="A180" s="10" t="s">
        <v>171</v>
      </c>
      <c r="B180" s="16"/>
      <c r="C180" s="16"/>
      <c r="D180" s="4" t="str">
        <f t="shared" si="2"/>
        <v/>
      </c>
      <c r="E180" s="5" t="str">
        <f>IF(C180="","",(IF(AND(C180&gt;2,(VLOOKUP(D180,Munka2!$B$4:$K$55,WEEKDAY(B180,2)+3,FALSE)&lt;-2)),"Túllépte a napi óraszámot","")))</f>
        <v/>
      </c>
      <c r="F180" s="5" t="str">
        <f>IF(D180="","",IF(VLOOKUP(D180,Munka2!$B$4:$C$55,2,FALSE)&lt;=6,"","Túllépte a heti óraszámot"))</f>
        <v/>
      </c>
      <c r="G180" s="11" t="str">
        <f>IF(D180="","",(Munka2!$V$6-VLOOKUP(D180,Munka2!$B$4:$K$55,WEEKDAY(B180,2)+3,FALSE)))</f>
        <v/>
      </c>
    </row>
    <row r="181" spans="1:7" x14ac:dyDescent="0.25">
      <c r="A181" s="10" t="s">
        <v>172</v>
      </c>
      <c r="B181" s="16"/>
      <c r="C181" s="16"/>
      <c r="D181" s="4" t="str">
        <f t="shared" si="2"/>
        <v/>
      </c>
      <c r="E181" s="5" t="str">
        <f>IF(C181="","",(IF(AND(C181&gt;2,(VLOOKUP(D181,Munka2!$B$4:$K$55,WEEKDAY(B181,2)+3,FALSE)&lt;-2)),"Túllépte a napi óraszámot","")))</f>
        <v/>
      </c>
      <c r="F181" s="5" t="str">
        <f>IF(D181="","",IF(VLOOKUP(D181,Munka2!$B$4:$C$55,2,FALSE)&lt;=6,"","Túllépte a heti óraszámot"))</f>
        <v/>
      </c>
      <c r="G181" s="11" t="str">
        <f>IF(D181="","",(Munka2!$V$6-VLOOKUP(D181,Munka2!$B$4:$K$55,WEEKDAY(B181,2)+3,FALSE)))</f>
        <v/>
      </c>
    </row>
    <row r="182" spans="1:7" x14ac:dyDescent="0.25">
      <c r="A182" s="10" t="s">
        <v>173</v>
      </c>
      <c r="B182" s="16"/>
      <c r="C182" s="16"/>
      <c r="D182" s="4" t="str">
        <f t="shared" si="2"/>
        <v/>
      </c>
      <c r="E182" s="5" t="str">
        <f>IF(C182="","",(IF(AND(C182&gt;2,(VLOOKUP(D182,Munka2!$B$4:$K$55,WEEKDAY(B182,2)+3,FALSE)&lt;-2)),"Túllépte a napi óraszámot","")))</f>
        <v/>
      </c>
      <c r="F182" s="5" t="str">
        <f>IF(D182="","",IF(VLOOKUP(D182,Munka2!$B$4:$C$55,2,FALSE)&lt;=6,"","Túllépte a heti óraszámot"))</f>
        <v/>
      </c>
      <c r="G182" s="11" t="str">
        <f>IF(D182="","",(Munka2!$V$6-VLOOKUP(D182,Munka2!$B$4:$K$55,WEEKDAY(B182,2)+3,FALSE)))</f>
        <v/>
      </c>
    </row>
    <row r="183" spans="1:7" x14ac:dyDescent="0.25">
      <c r="A183" s="10" t="s">
        <v>174</v>
      </c>
      <c r="B183" s="16"/>
      <c r="C183" s="16"/>
      <c r="D183" s="4" t="str">
        <f t="shared" si="2"/>
        <v/>
      </c>
      <c r="E183" s="5" t="str">
        <f>IF(C183="","",(IF(AND(C183&gt;2,(VLOOKUP(D183,Munka2!$B$4:$K$55,WEEKDAY(B183,2)+3,FALSE)&lt;-2)),"Túllépte a napi óraszámot","")))</f>
        <v/>
      </c>
      <c r="F183" s="5" t="str">
        <f>IF(D183="","",IF(VLOOKUP(D183,Munka2!$B$4:$C$55,2,FALSE)&lt;=6,"","Túllépte a heti óraszámot"))</f>
        <v/>
      </c>
      <c r="G183" s="11" t="str">
        <f>IF(D183="","",(Munka2!$V$6-VLOOKUP(D183,Munka2!$B$4:$K$55,WEEKDAY(B183,2)+3,FALSE)))</f>
        <v/>
      </c>
    </row>
    <row r="184" spans="1:7" x14ac:dyDescent="0.25">
      <c r="A184" s="10" t="s">
        <v>175</v>
      </c>
      <c r="B184" s="16"/>
      <c r="C184" s="16"/>
      <c r="D184" s="4" t="str">
        <f t="shared" si="2"/>
        <v/>
      </c>
      <c r="E184" s="5" t="str">
        <f>IF(C184="","",(IF(AND(C184&gt;2,(VLOOKUP(D184,Munka2!$B$4:$K$55,WEEKDAY(B184,2)+3,FALSE)&lt;-2)),"Túllépte a napi óraszámot","")))</f>
        <v/>
      </c>
      <c r="F184" s="5" t="str">
        <f>IF(D184="","",IF(VLOOKUP(D184,Munka2!$B$4:$C$55,2,FALSE)&lt;=6,"","Túllépte a heti óraszámot"))</f>
        <v/>
      </c>
      <c r="G184" s="11" t="str">
        <f>IF(D184="","",(Munka2!$V$6-VLOOKUP(D184,Munka2!$B$4:$K$55,WEEKDAY(B184,2)+3,FALSE)))</f>
        <v/>
      </c>
    </row>
    <row r="185" spans="1:7" x14ac:dyDescent="0.25">
      <c r="A185" s="10" t="s">
        <v>176</v>
      </c>
      <c r="B185" s="16"/>
      <c r="C185" s="16"/>
      <c r="D185" s="4" t="str">
        <f t="shared" si="2"/>
        <v/>
      </c>
      <c r="E185" s="5" t="str">
        <f>IF(C185="","",(IF(AND(C185&gt;2,(VLOOKUP(D185,Munka2!$B$4:$K$55,WEEKDAY(B185,2)+3,FALSE)&lt;-2)),"Túllépte a napi óraszámot","")))</f>
        <v/>
      </c>
      <c r="F185" s="5" t="str">
        <f>IF(D185="","",IF(VLOOKUP(D185,Munka2!$B$4:$C$55,2,FALSE)&lt;=6,"","Túllépte a heti óraszámot"))</f>
        <v/>
      </c>
      <c r="G185" s="11" t="str">
        <f>IF(D185="","",(Munka2!$V$6-VLOOKUP(D185,Munka2!$B$4:$K$55,WEEKDAY(B185,2)+3,FALSE)))</f>
        <v/>
      </c>
    </row>
    <row r="186" spans="1:7" x14ac:dyDescent="0.25">
      <c r="A186" s="10" t="s">
        <v>177</v>
      </c>
      <c r="B186" s="16"/>
      <c r="C186" s="16"/>
      <c r="D186" s="4" t="str">
        <f t="shared" si="2"/>
        <v/>
      </c>
      <c r="E186" s="5" t="str">
        <f>IF(C186="","",(IF(AND(C186&gt;2,(VLOOKUP(D186,Munka2!$B$4:$K$55,WEEKDAY(B186,2)+3,FALSE)&lt;-2)),"Túllépte a napi óraszámot","")))</f>
        <v/>
      </c>
      <c r="F186" s="5" t="str">
        <f>IF(D186="","",IF(VLOOKUP(D186,Munka2!$B$4:$C$55,2,FALSE)&lt;=6,"","Túllépte a heti óraszámot"))</f>
        <v/>
      </c>
      <c r="G186" s="11" t="str">
        <f>IF(D186="","",(Munka2!$V$6-VLOOKUP(D186,Munka2!$B$4:$K$55,WEEKDAY(B186,2)+3,FALSE)))</f>
        <v/>
      </c>
    </row>
    <row r="187" spans="1:7" x14ac:dyDescent="0.25">
      <c r="A187" s="10" t="s">
        <v>178</v>
      </c>
      <c r="B187" s="16"/>
      <c r="C187" s="16"/>
      <c r="D187" s="4" t="str">
        <f t="shared" si="2"/>
        <v/>
      </c>
      <c r="E187" s="5" t="str">
        <f>IF(C187="","",(IF(AND(C187&gt;2,(VLOOKUP(D187,Munka2!$B$4:$K$55,WEEKDAY(B187,2)+3,FALSE)&lt;-2)),"Túllépte a napi óraszámot","")))</f>
        <v/>
      </c>
      <c r="F187" s="5" t="str">
        <f>IF(D187="","",IF(VLOOKUP(D187,Munka2!$B$4:$C$55,2,FALSE)&lt;=6,"","Túllépte a heti óraszámot"))</f>
        <v/>
      </c>
      <c r="G187" s="11" t="str">
        <f>IF(D187="","",(Munka2!$V$6-VLOOKUP(D187,Munka2!$B$4:$K$55,WEEKDAY(B187,2)+3,FALSE)))</f>
        <v/>
      </c>
    </row>
    <row r="188" spans="1:7" x14ac:dyDescent="0.25">
      <c r="A188" s="10" t="s">
        <v>179</v>
      </c>
      <c r="B188" s="16"/>
      <c r="C188" s="16"/>
      <c r="D188" s="4" t="str">
        <f t="shared" si="2"/>
        <v/>
      </c>
      <c r="E188" s="5" t="str">
        <f>IF(C188="","",(IF(AND(C188&gt;2,(VLOOKUP(D188,Munka2!$B$4:$K$55,WEEKDAY(B188,2)+3,FALSE)&lt;-2)),"Túllépte a napi óraszámot","")))</f>
        <v/>
      </c>
      <c r="F188" s="5" t="str">
        <f>IF(D188="","",IF(VLOOKUP(D188,Munka2!$B$4:$C$55,2,FALSE)&lt;=6,"","Túllépte a heti óraszámot"))</f>
        <v/>
      </c>
      <c r="G188" s="11" t="str">
        <f>IF(D188="","",(Munka2!$V$6-VLOOKUP(D188,Munka2!$B$4:$K$55,WEEKDAY(B188,2)+3,FALSE)))</f>
        <v/>
      </c>
    </row>
    <row r="189" spans="1:7" x14ac:dyDescent="0.25">
      <c r="A189" s="10" t="s">
        <v>180</v>
      </c>
      <c r="B189" s="16"/>
      <c r="C189" s="16"/>
      <c r="D189" s="4" t="str">
        <f t="shared" si="2"/>
        <v/>
      </c>
      <c r="E189" s="5" t="str">
        <f>IF(C189="","",(IF(AND(C189&gt;2,(VLOOKUP(D189,Munka2!$B$4:$K$55,WEEKDAY(B189,2)+3,FALSE)&lt;-2)),"Túllépte a napi óraszámot","")))</f>
        <v/>
      </c>
      <c r="F189" s="5" t="str">
        <f>IF(D189="","",IF(VLOOKUP(D189,Munka2!$B$4:$C$55,2,FALSE)&lt;=6,"","Túllépte a heti óraszámot"))</f>
        <v/>
      </c>
      <c r="G189" s="11" t="str">
        <f>IF(D189="","",(Munka2!$V$6-VLOOKUP(D189,Munka2!$B$4:$K$55,WEEKDAY(B189,2)+3,FALSE)))</f>
        <v/>
      </c>
    </row>
    <row r="190" spans="1:7" x14ac:dyDescent="0.25">
      <c r="A190" s="10" t="s">
        <v>181</v>
      </c>
      <c r="B190" s="16"/>
      <c r="C190" s="16"/>
      <c r="D190" s="4" t="str">
        <f t="shared" si="2"/>
        <v/>
      </c>
      <c r="E190" s="5" t="str">
        <f>IF(C190="","",(IF(AND(C190&gt;2,(VLOOKUP(D190,Munka2!$B$4:$K$55,WEEKDAY(B190,2)+3,FALSE)&lt;-2)),"Túllépte a napi óraszámot","")))</f>
        <v/>
      </c>
      <c r="F190" s="5" t="str">
        <f>IF(D190="","",IF(VLOOKUP(D190,Munka2!$B$4:$C$55,2,FALSE)&lt;=6,"","Túllépte a heti óraszámot"))</f>
        <v/>
      </c>
      <c r="G190" s="11" t="str">
        <f>IF(D190="","",(Munka2!$V$6-VLOOKUP(D190,Munka2!$B$4:$K$55,WEEKDAY(B190,2)+3,FALSE)))</f>
        <v/>
      </c>
    </row>
    <row r="191" spans="1:7" x14ac:dyDescent="0.25">
      <c r="A191" s="10" t="s">
        <v>182</v>
      </c>
      <c r="B191" s="16"/>
      <c r="C191" s="16"/>
      <c r="D191" s="4" t="str">
        <f t="shared" si="2"/>
        <v/>
      </c>
      <c r="E191" s="5" t="str">
        <f>IF(C191="","",(IF(AND(C191&gt;2,(VLOOKUP(D191,Munka2!$B$4:$K$55,WEEKDAY(B191,2)+3,FALSE)&lt;-2)),"Túllépte a napi óraszámot","")))</f>
        <v/>
      </c>
      <c r="F191" s="5" t="str">
        <f>IF(D191="","",IF(VLOOKUP(D191,Munka2!$B$4:$C$55,2,FALSE)&lt;=6,"","Túllépte a heti óraszámot"))</f>
        <v/>
      </c>
      <c r="G191" s="11" t="str">
        <f>IF(D191="","",(Munka2!$V$6-VLOOKUP(D191,Munka2!$B$4:$K$55,WEEKDAY(B191,2)+3,FALSE)))</f>
        <v/>
      </c>
    </row>
    <row r="192" spans="1:7" x14ac:dyDescent="0.25">
      <c r="A192" s="10" t="s">
        <v>183</v>
      </c>
      <c r="B192" s="16"/>
      <c r="C192" s="16"/>
      <c r="D192" s="4" t="str">
        <f t="shared" si="2"/>
        <v/>
      </c>
      <c r="E192" s="5" t="str">
        <f>IF(C192="","",(IF(AND(C192&gt;2,(VLOOKUP(D192,Munka2!$B$4:$K$55,WEEKDAY(B192,2)+3,FALSE)&lt;-2)),"Túllépte a napi óraszámot","")))</f>
        <v/>
      </c>
      <c r="F192" s="5" t="str">
        <f>IF(D192="","",IF(VLOOKUP(D192,Munka2!$B$4:$C$55,2,FALSE)&lt;=6,"","Túllépte a heti óraszámot"))</f>
        <v/>
      </c>
      <c r="G192" s="11" t="str">
        <f>IF(D192="","",(Munka2!$V$6-VLOOKUP(D192,Munka2!$B$4:$K$55,WEEKDAY(B192,2)+3,FALSE)))</f>
        <v/>
      </c>
    </row>
    <row r="193" spans="1:7" ht="15.75" thickBot="1" x14ac:dyDescent="0.3">
      <c r="A193" s="12" t="s">
        <v>184</v>
      </c>
      <c r="B193" s="17"/>
      <c r="C193" s="17"/>
      <c r="D193" s="13" t="str">
        <f t="shared" si="2"/>
        <v/>
      </c>
      <c r="E193" s="5" t="str">
        <f>IF(C193="","",(IF(AND(C193&gt;2,(VLOOKUP(D193,Munka2!$B$4:$K$55,WEEKDAY(B193,2)+3,FALSE)&lt;-2)),"Túllépte a napi óraszámot","")))</f>
        <v/>
      </c>
      <c r="F193" s="14" t="str">
        <f>IF(D193="","",IF(VLOOKUP(D193,Munka2!$B$4:$C$55,2,FALSE)&lt;=6,"","Túllépte a heti óraszámot"))</f>
        <v/>
      </c>
      <c r="G193" s="11" t="str">
        <f>IF(D193="","",(Munka2!$V$6-VLOOKUP(D193,Munka2!$B$4:$K$55,WEEKDAY(B193,2)+3,FALSE)))</f>
        <v/>
      </c>
    </row>
  </sheetData>
  <sheetProtection algorithmName="SHA-512" hashValue="Y5x4OiWyJJkzBzcsbuTIgMbjcu6VUXB5UqsUh7Yu3a4kkz5ISx+8kf3BZemhENlxY2RkeJwAseMwvQoPMxM3yA==" saltValue="JWmIiaRCUq51O2wju55piA==" spinCount="100000" sheet="1" objects="1" scenarios="1"/>
  <mergeCells count="9">
    <mergeCell ref="A10:E10"/>
    <mergeCell ref="A11:E11"/>
    <mergeCell ref="A8:E8"/>
    <mergeCell ref="A1:G1"/>
    <mergeCell ref="A5:E5"/>
    <mergeCell ref="A6:E6"/>
    <mergeCell ref="A7:E7"/>
    <mergeCell ref="A3:C3"/>
    <mergeCell ref="D3:E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0</xdr:col>
                    <xdr:colOff>104775</xdr:colOff>
                    <xdr:row>3</xdr:row>
                    <xdr:rowOff>47625</xdr:rowOff>
                  </from>
                  <to>
                    <xdr:col>2</xdr:col>
                    <xdr:colOff>190500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2</xdr:col>
                    <xdr:colOff>314325</xdr:colOff>
                    <xdr:row>3</xdr:row>
                    <xdr:rowOff>47625</xdr:rowOff>
                  </from>
                  <to>
                    <xdr:col>3</xdr:col>
                    <xdr:colOff>885825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4</xdr:col>
                    <xdr:colOff>47625</xdr:colOff>
                    <xdr:row>3</xdr:row>
                    <xdr:rowOff>57150</xdr:rowOff>
                  </from>
                  <to>
                    <xdr:col>4</xdr:col>
                    <xdr:colOff>1581150</xdr:colOff>
                    <xdr:row>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58"/>
  <sheetViews>
    <sheetView workbookViewId="0">
      <selection activeCell="V3" sqref="V3"/>
    </sheetView>
  </sheetViews>
  <sheetFormatPr defaultRowHeight="15" x14ac:dyDescent="0.25"/>
  <cols>
    <col min="5" max="5" width="10.28515625" bestFit="1" customWidth="1"/>
    <col min="16" max="16" width="10.140625" bestFit="1" customWidth="1"/>
    <col min="18" max="19" width="10.28515625" bestFit="1" customWidth="1"/>
  </cols>
  <sheetData>
    <row r="2" spans="2:22" x14ac:dyDescent="0.25">
      <c r="B2" t="s">
        <v>186</v>
      </c>
      <c r="P2" t="s">
        <v>188</v>
      </c>
      <c r="V2" t="s">
        <v>206</v>
      </c>
    </row>
    <row r="3" spans="2:22" x14ac:dyDescent="0.25">
      <c r="B3" t="s">
        <v>200</v>
      </c>
      <c r="C3" t="s">
        <v>201</v>
      </c>
      <c r="D3" t="s">
        <v>202</v>
      </c>
      <c r="E3" t="s">
        <v>192</v>
      </c>
      <c r="F3" t="s">
        <v>193</v>
      </c>
      <c r="G3" t="s">
        <v>194</v>
      </c>
      <c r="H3" t="s">
        <v>195</v>
      </c>
      <c r="I3" t="s">
        <v>196</v>
      </c>
      <c r="J3" t="s">
        <v>198</v>
      </c>
      <c r="K3" t="s">
        <v>199</v>
      </c>
      <c r="O3" t="s">
        <v>197</v>
      </c>
      <c r="P3" t="s">
        <v>189</v>
      </c>
      <c r="Q3" t="s">
        <v>190</v>
      </c>
      <c r="R3" t="s">
        <v>191</v>
      </c>
      <c r="V3" s="32">
        <v>2</v>
      </c>
    </row>
    <row r="4" spans="2:22" x14ac:dyDescent="0.25">
      <c r="B4" s="2">
        <v>1</v>
      </c>
      <c r="C4">
        <f>IF((SUMIF('Rendkívüli helyettesítés'!$D$14:$D$193,B4,'Rendkívüli helyettesítés'!$C$14:$C$193)-'Rendkívüli helyettesítés'!$A$8)&lt;0,0,(SUMIF('Rendkívüli helyettesítés'!$D$14:$D$193,B4,'Rendkívüli helyettesítés'!$C$14:$C$193)-'Rendkívüli helyettesítés'!$A$8))</f>
        <v>0</v>
      </c>
      <c r="D4">
        <f>SUMIF('Rendkívüli helyettesítés'!$D$14:$D$193,B4,'Rendkívüli helyettesítés'!$C$14:$C$193)</f>
        <v>0</v>
      </c>
      <c r="E4">
        <f>'Rendkívüli helyettesítés'!$A$8-VLOOKUP(CONCATENATE($B4,1),$O$4:$S$369,5,FALSE)</f>
        <v>2</v>
      </c>
      <c r="F4">
        <f>E4-VLOOKUP(CONCATENATE($B4,2),$O$4:$S$369,5,FALSE)</f>
        <v>2</v>
      </c>
      <c r="G4">
        <f>F4-VLOOKUP(CONCATENATE($B4,3),$O$4:$S$369,5,FALSE)</f>
        <v>2</v>
      </c>
      <c r="H4">
        <f>G4-VLOOKUP(CONCATENATE($B4,4),$O$4:$S$369,5,FALSE)</f>
        <v>2</v>
      </c>
      <c r="I4">
        <f>H4-VLOOKUP(CONCATENATE($B4,5),$O$4:$S$369,5,FALSE)</f>
        <v>2</v>
      </c>
      <c r="J4">
        <f>I4-VLOOKUP(CONCATENATE($B4,6),$O$4:$S$369,5,FALSE)</f>
        <v>2</v>
      </c>
      <c r="K4">
        <f>J4-VLOOKUP(CONCATENATE($B4,7),$O$4:$S$369,5,FALSE)</f>
        <v>2</v>
      </c>
      <c r="M4">
        <f>IF(AND(E4&lt;0,(D4+'Rendkívüli helyettesítés'!$A$8&lt;&gt;Munka2!E4)),1,0)+IF(AND(F4&lt;0,(E4&lt;&gt;Munka2!F4)),1,0)+IF(AND(G4&lt;0,(F4&lt;&gt;Munka2!G4)),1,0)+IF(AND(H4&lt;0,(G4&lt;&gt;Munka2!H4)),1,0)+IF(AND(I4&lt;0,(H4&lt;&gt;Munka2!I4)),1,0)+IF(AND(K4&lt;0,(I4&lt;&gt;Munka2!J4)),1,0)+IF(AND(K4&lt;0,(J4&lt;&gt;Munka2!K4)),1,0)</f>
        <v>0</v>
      </c>
      <c r="O4" t="str">
        <f>CONCATENATE(Q4,T4)</f>
        <v>357</v>
      </c>
      <c r="P4" s="1">
        <f>'Rendkívüli helyettesítés'!D3</f>
        <v>43709</v>
      </c>
      <c r="Q4">
        <f>_xlfn.ISOWEEKNUM(P4)</f>
        <v>35</v>
      </c>
      <c r="R4" t="e">
        <f>VLOOKUP(P4,'Rendkívüli helyettesítés'!$B$14:$C$193,2,FALSE)</f>
        <v>#N/A</v>
      </c>
      <c r="S4">
        <f>IF(ISERROR(R4),0,R4)</f>
        <v>0</v>
      </c>
      <c r="T4">
        <f>WEEKDAY(P4,2)</f>
        <v>7</v>
      </c>
    </row>
    <row r="5" spans="2:22" x14ac:dyDescent="0.25">
      <c r="B5" s="2">
        <v>2</v>
      </c>
      <c r="C5">
        <f>IF((SUMIF('Rendkívüli helyettesítés'!$D$14:$D$193,B5,'Rendkívüli helyettesítés'!$C$14:$C$193)-'Rendkívüli helyettesítés'!$A$8)&lt;0,0,(SUMIF('Rendkívüli helyettesítés'!$D$14:$D$193,B5,'Rendkívüli helyettesítés'!$C$14:$C$193)-'Rendkívüli helyettesítés'!$A$8))</f>
        <v>0</v>
      </c>
      <c r="D5">
        <f>SUMIF('Rendkívüli helyettesítés'!$D$14:$D$193,B5,'Rendkívüli helyettesítés'!$C$14:$C$193)</f>
        <v>0</v>
      </c>
      <c r="E5">
        <f>'Rendkívüli helyettesítés'!$A$8-VLOOKUP(CONCATENATE($B5,1),$O$4:$S$369,5,FALSE)</f>
        <v>2</v>
      </c>
      <c r="F5">
        <f t="shared" ref="F5:F55" si="0">E5-VLOOKUP(CONCATENATE($B5,2),$O$4:$S$369,5,FALSE)</f>
        <v>2</v>
      </c>
      <c r="G5">
        <f t="shared" ref="G5:G55" si="1">F5-VLOOKUP(CONCATENATE($B5,3),$O$4:$S$369,5,FALSE)</f>
        <v>2</v>
      </c>
      <c r="H5">
        <f t="shared" ref="H5:H55" si="2">G5-VLOOKUP(CONCATENATE($B5,4),$O$4:$S$369,5,FALSE)</f>
        <v>2</v>
      </c>
      <c r="I5">
        <f t="shared" ref="I5:I55" si="3">H5-VLOOKUP(CONCATENATE($B5,5),$O$4:$S$369,5,FALSE)</f>
        <v>2</v>
      </c>
      <c r="J5">
        <f t="shared" ref="J5:J55" si="4">I5-VLOOKUP(CONCATENATE($B5,6),$O$4:$S$369,5,FALSE)</f>
        <v>2</v>
      </c>
      <c r="K5">
        <f t="shared" ref="K5:K55" si="5">J5-VLOOKUP(CONCATENATE($B5,7),$O$4:$S$369,5,FALSE)</f>
        <v>2</v>
      </c>
      <c r="M5">
        <f>IF(AND(E5&lt;0,(D5+'Rendkívüli helyettesítés'!$A$8&lt;&gt;Munka2!E5)),1,0)+IF(AND(F5&lt;0,(E5&lt;&gt;Munka2!F5)),1,0)+IF(AND(G5&lt;0,(F5&lt;&gt;Munka2!G5)),1,0)+IF(AND(H5&lt;0,(G5&lt;&gt;Munka2!H5)),1,0)+IF(AND(I5&lt;0,(H5&lt;&gt;Munka2!I5)),1,0)+IF(AND(K5&lt;0,(I5&lt;&gt;Munka2!J5)),1,0)+IF(AND(K5&lt;0,(J5&lt;&gt;Munka2!K5)),1,0)</f>
        <v>0</v>
      </c>
      <c r="O5" t="str">
        <f t="shared" ref="O5:O68" si="6">CONCATENATE(Q5,T5)</f>
        <v>361</v>
      </c>
      <c r="P5" s="1">
        <f>P4+1</f>
        <v>43710</v>
      </c>
      <c r="Q5">
        <f t="shared" ref="Q5:Q68" si="7">_xlfn.ISOWEEKNUM(P5)</f>
        <v>36</v>
      </c>
      <c r="R5" t="e">
        <f>VLOOKUP(P5,'Rendkívüli helyettesítés'!$B$14:$C$193,2,FALSE)</f>
        <v>#N/A</v>
      </c>
      <c r="S5">
        <f t="shared" ref="S5:S68" si="8">IF(ISERROR(R5),0,R5)</f>
        <v>0</v>
      </c>
      <c r="T5">
        <f t="shared" ref="T5:T68" si="9">WEEKDAY(P5,2)</f>
        <v>1</v>
      </c>
      <c r="V5" t="s">
        <v>207</v>
      </c>
    </row>
    <row r="6" spans="2:22" x14ac:dyDescent="0.25">
      <c r="B6" s="2">
        <v>3</v>
      </c>
      <c r="C6">
        <f>IF((SUMIF('Rendkívüli helyettesítés'!$D$14:$D$193,B6,'Rendkívüli helyettesítés'!$C$14:$C$193)-'Rendkívüli helyettesítés'!$A$8)&lt;0,0,(SUMIF('Rendkívüli helyettesítés'!$D$14:$D$193,B6,'Rendkívüli helyettesítés'!$C$14:$C$193)-'Rendkívüli helyettesítés'!$A$8))</f>
        <v>0</v>
      </c>
      <c r="D6">
        <f>SUMIF('Rendkívüli helyettesítés'!$D$14:$D$193,B6,'Rendkívüli helyettesítés'!$C$14:$C$193)</f>
        <v>0</v>
      </c>
      <c r="E6">
        <f>'Rendkívüli helyettesítés'!$A$8-VLOOKUP(CONCATENATE($B6,1),$O$4:$S$369,5,FALSE)</f>
        <v>2</v>
      </c>
      <c r="F6">
        <f t="shared" si="0"/>
        <v>2</v>
      </c>
      <c r="G6">
        <f t="shared" si="1"/>
        <v>2</v>
      </c>
      <c r="H6">
        <f t="shared" si="2"/>
        <v>2</v>
      </c>
      <c r="I6">
        <f t="shared" si="3"/>
        <v>2</v>
      </c>
      <c r="J6">
        <f t="shared" si="4"/>
        <v>2</v>
      </c>
      <c r="K6">
        <f t="shared" si="5"/>
        <v>2</v>
      </c>
      <c r="M6">
        <f>IF(AND(E6&lt;0,(D6+'Rendkívüli helyettesítés'!$A$8&lt;&gt;Munka2!E6)),1,0)+IF(AND(F6&lt;0,(E6&lt;&gt;Munka2!F6)),1,0)+IF(AND(G6&lt;0,(F6&lt;&gt;Munka2!G6)),1,0)+IF(AND(H6&lt;0,(G6&lt;&gt;Munka2!H6)),1,0)+IF(AND(I6&lt;0,(H6&lt;&gt;Munka2!I6)),1,0)+IF(AND(K6&lt;0,(I6&lt;&gt;Munka2!J6)),1,0)+IF(AND(K6&lt;0,(J6&lt;&gt;Munka2!K6)),1,0)</f>
        <v>0</v>
      </c>
      <c r="O6" t="str">
        <f t="shared" si="6"/>
        <v>362</v>
      </c>
      <c r="P6" s="1">
        <f t="shared" ref="P6:P69" si="10">P5+1</f>
        <v>43711</v>
      </c>
      <c r="Q6">
        <f t="shared" si="7"/>
        <v>36</v>
      </c>
      <c r="R6" t="e">
        <f>VLOOKUP(P6,'Rendkívüli helyettesítés'!$B$14:$C$193,2,FALSE)</f>
        <v>#N/A</v>
      </c>
      <c r="S6">
        <f t="shared" si="8"/>
        <v>0</v>
      </c>
      <c r="T6">
        <f t="shared" si="9"/>
        <v>2</v>
      </c>
      <c r="V6">
        <f>IF(V3=1,20,IF(V3=2,26,18))</f>
        <v>26</v>
      </c>
    </row>
    <row r="7" spans="2:22" x14ac:dyDescent="0.25">
      <c r="B7" s="2">
        <v>4</v>
      </c>
      <c r="C7">
        <f>IF((SUMIF('Rendkívüli helyettesítés'!$D$14:$D$193,B7,'Rendkívüli helyettesítés'!$C$14:$C$193)-'Rendkívüli helyettesítés'!$A$8)&lt;0,0,(SUMIF('Rendkívüli helyettesítés'!$D$14:$D$193,B7,'Rendkívüli helyettesítés'!$C$14:$C$193)-'Rendkívüli helyettesítés'!$A$8))</f>
        <v>0</v>
      </c>
      <c r="D7">
        <f>SUMIF('Rendkívüli helyettesítés'!$D$14:$D$193,B7,'Rendkívüli helyettesítés'!$C$14:$C$193)</f>
        <v>0</v>
      </c>
      <c r="E7">
        <f>'Rendkívüli helyettesítés'!$A$8-VLOOKUP(CONCATENATE($B7,1),$O$4:$S$369,5,FALSE)</f>
        <v>2</v>
      </c>
      <c r="F7">
        <f t="shared" si="0"/>
        <v>2</v>
      </c>
      <c r="G7">
        <f t="shared" si="1"/>
        <v>2</v>
      </c>
      <c r="H7">
        <f t="shared" si="2"/>
        <v>2</v>
      </c>
      <c r="I7">
        <f t="shared" si="3"/>
        <v>2</v>
      </c>
      <c r="J7">
        <f t="shared" si="4"/>
        <v>2</v>
      </c>
      <c r="K7">
        <f t="shared" si="5"/>
        <v>2</v>
      </c>
      <c r="M7">
        <f>IF(AND(E7&lt;0,(D7+'Rendkívüli helyettesítés'!$A$8&lt;&gt;Munka2!E7)),1,0)+IF(AND(F7&lt;0,(E7&lt;&gt;Munka2!F7)),1,0)+IF(AND(G7&lt;0,(F7&lt;&gt;Munka2!G7)),1,0)+IF(AND(H7&lt;0,(G7&lt;&gt;Munka2!H7)),1,0)+IF(AND(I7&lt;0,(H7&lt;&gt;Munka2!I7)),1,0)+IF(AND(K7&lt;0,(I7&lt;&gt;Munka2!J7)),1,0)+IF(AND(K7&lt;0,(J7&lt;&gt;Munka2!K7)),1,0)</f>
        <v>0</v>
      </c>
      <c r="O7" t="str">
        <f t="shared" si="6"/>
        <v>363</v>
      </c>
      <c r="P7" s="1">
        <f t="shared" si="10"/>
        <v>43712</v>
      </c>
      <c r="Q7">
        <f t="shared" si="7"/>
        <v>36</v>
      </c>
      <c r="R7" t="e">
        <f>VLOOKUP(P7,'Rendkívüli helyettesítés'!$B$14:$C$193,2,FALSE)</f>
        <v>#N/A</v>
      </c>
      <c r="S7">
        <f t="shared" si="8"/>
        <v>0</v>
      </c>
      <c r="T7">
        <f t="shared" si="9"/>
        <v>3</v>
      </c>
    </row>
    <row r="8" spans="2:22" x14ac:dyDescent="0.25">
      <c r="B8" s="2">
        <v>5</v>
      </c>
      <c r="C8">
        <f>IF((SUMIF('Rendkívüli helyettesítés'!$D$14:$D$193,B8,'Rendkívüli helyettesítés'!$C$14:$C$193)-'Rendkívüli helyettesítés'!$A$8)&lt;0,0,(SUMIF('Rendkívüli helyettesítés'!$D$14:$D$193,B8,'Rendkívüli helyettesítés'!$C$14:$C$193)-'Rendkívüli helyettesítés'!$A$8))</f>
        <v>0</v>
      </c>
      <c r="D8">
        <f>SUMIF('Rendkívüli helyettesítés'!$D$14:$D$193,B8,'Rendkívüli helyettesítés'!$C$14:$C$193)</f>
        <v>0</v>
      </c>
      <c r="E8">
        <f>'Rendkívüli helyettesítés'!$A$8-VLOOKUP(CONCATENATE($B8,1),$O$4:$S$369,5,FALSE)</f>
        <v>2</v>
      </c>
      <c r="F8">
        <f t="shared" si="0"/>
        <v>2</v>
      </c>
      <c r="G8">
        <f t="shared" si="1"/>
        <v>2</v>
      </c>
      <c r="H8">
        <f t="shared" si="2"/>
        <v>2</v>
      </c>
      <c r="I8">
        <f t="shared" si="3"/>
        <v>2</v>
      </c>
      <c r="J8">
        <f t="shared" si="4"/>
        <v>2</v>
      </c>
      <c r="K8">
        <f t="shared" si="5"/>
        <v>2</v>
      </c>
      <c r="M8">
        <f>IF(AND(E8&lt;0,(D8+'Rendkívüli helyettesítés'!$A$8&lt;&gt;Munka2!E8)),1,0)+IF(AND(F8&lt;0,(E8&lt;&gt;Munka2!F8)),1,0)+IF(AND(G8&lt;0,(F8&lt;&gt;Munka2!G8)),1,0)+IF(AND(H8&lt;0,(G8&lt;&gt;Munka2!H8)),1,0)+IF(AND(I8&lt;0,(H8&lt;&gt;Munka2!I8)),1,0)+IF(AND(K8&lt;0,(I8&lt;&gt;Munka2!J8)),1,0)+IF(AND(K8&lt;0,(J8&lt;&gt;Munka2!K8)),1,0)</f>
        <v>0</v>
      </c>
      <c r="O8" t="str">
        <f t="shared" si="6"/>
        <v>364</v>
      </c>
      <c r="P8" s="1">
        <f t="shared" si="10"/>
        <v>43713</v>
      </c>
      <c r="Q8">
        <f t="shared" si="7"/>
        <v>36</v>
      </c>
      <c r="R8" t="e">
        <f>VLOOKUP(P8,'Rendkívüli helyettesítés'!$B$14:$C$193,2,FALSE)</f>
        <v>#N/A</v>
      </c>
      <c r="S8">
        <f t="shared" si="8"/>
        <v>0</v>
      </c>
      <c r="T8">
        <f t="shared" si="9"/>
        <v>4</v>
      </c>
    </row>
    <row r="9" spans="2:22" x14ac:dyDescent="0.25">
      <c r="B9" s="2">
        <v>6</v>
      </c>
      <c r="C9">
        <f>IF((SUMIF('Rendkívüli helyettesítés'!$D$14:$D$193,B9,'Rendkívüli helyettesítés'!$C$14:$C$193)-'Rendkívüli helyettesítés'!$A$8)&lt;0,0,(SUMIF('Rendkívüli helyettesítés'!$D$14:$D$193,B9,'Rendkívüli helyettesítés'!$C$14:$C$193)-'Rendkívüli helyettesítés'!$A$8))</f>
        <v>0</v>
      </c>
      <c r="D9">
        <f>SUMIF('Rendkívüli helyettesítés'!$D$14:$D$193,B9,'Rendkívüli helyettesítés'!$C$14:$C$193)</f>
        <v>0</v>
      </c>
      <c r="E9">
        <f>'Rendkívüli helyettesítés'!$A$8-VLOOKUP(CONCATENATE($B9,1),$O$4:$S$369,5,FALSE)</f>
        <v>2</v>
      </c>
      <c r="F9">
        <f t="shared" si="0"/>
        <v>2</v>
      </c>
      <c r="G9">
        <f t="shared" si="1"/>
        <v>2</v>
      </c>
      <c r="H9">
        <f t="shared" si="2"/>
        <v>2</v>
      </c>
      <c r="I9">
        <f t="shared" si="3"/>
        <v>2</v>
      </c>
      <c r="J9">
        <f t="shared" si="4"/>
        <v>2</v>
      </c>
      <c r="K9">
        <f t="shared" si="5"/>
        <v>2</v>
      </c>
      <c r="M9">
        <f>IF(AND(E9&lt;0,(D9+'Rendkívüli helyettesítés'!$A$8&lt;&gt;Munka2!E9)),1,0)+IF(AND(F9&lt;0,(E9&lt;&gt;Munka2!F9)),1,0)+IF(AND(G9&lt;0,(F9&lt;&gt;Munka2!G9)),1,0)+IF(AND(H9&lt;0,(G9&lt;&gt;Munka2!H9)),1,0)+IF(AND(I9&lt;0,(H9&lt;&gt;Munka2!I9)),1,0)+IF(AND(K9&lt;0,(I9&lt;&gt;Munka2!J9)),1,0)+IF(AND(K9&lt;0,(J9&lt;&gt;Munka2!K9)),1,0)</f>
        <v>0</v>
      </c>
      <c r="O9" t="str">
        <f t="shared" si="6"/>
        <v>365</v>
      </c>
      <c r="P9" s="1">
        <f t="shared" si="10"/>
        <v>43714</v>
      </c>
      <c r="Q9">
        <f t="shared" si="7"/>
        <v>36</v>
      </c>
      <c r="R9" t="e">
        <f>VLOOKUP(P9,'Rendkívüli helyettesítés'!$B$14:$C$193,2,FALSE)</f>
        <v>#N/A</v>
      </c>
      <c r="S9">
        <f t="shared" si="8"/>
        <v>0</v>
      </c>
      <c r="T9">
        <f t="shared" si="9"/>
        <v>5</v>
      </c>
    </row>
    <row r="10" spans="2:22" x14ac:dyDescent="0.25">
      <c r="B10" s="2">
        <v>7</v>
      </c>
      <c r="C10">
        <f>IF((SUMIF('Rendkívüli helyettesítés'!$D$14:$D$193,B10,'Rendkívüli helyettesítés'!$C$14:$C$193)-'Rendkívüli helyettesítés'!$A$8)&lt;0,0,(SUMIF('Rendkívüli helyettesítés'!$D$14:$D$193,B10,'Rendkívüli helyettesítés'!$C$14:$C$193)-'Rendkívüli helyettesítés'!$A$8))</f>
        <v>0</v>
      </c>
      <c r="D10">
        <f>SUMIF('Rendkívüli helyettesítés'!$D$14:$D$193,B10,'Rendkívüli helyettesítés'!$C$14:$C$193)</f>
        <v>0</v>
      </c>
      <c r="E10">
        <f>'Rendkívüli helyettesítés'!$A$8-VLOOKUP(CONCATENATE($B10,1),$O$4:$S$369,5,FALSE)</f>
        <v>2</v>
      </c>
      <c r="F10">
        <f t="shared" si="0"/>
        <v>2</v>
      </c>
      <c r="G10">
        <f t="shared" si="1"/>
        <v>2</v>
      </c>
      <c r="H10">
        <f t="shared" si="2"/>
        <v>2</v>
      </c>
      <c r="I10">
        <f t="shared" si="3"/>
        <v>2</v>
      </c>
      <c r="J10">
        <f t="shared" si="4"/>
        <v>2</v>
      </c>
      <c r="K10">
        <f t="shared" si="5"/>
        <v>2</v>
      </c>
      <c r="M10">
        <f>IF(AND(E10&lt;0,(D10+'Rendkívüli helyettesítés'!$A$8&lt;&gt;Munka2!E10)),1,0)+IF(AND(F10&lt;0,(E10&lt;&gt;Munka2!F10)),1,0)+IF(AND(G10&lt;0,(F10&lt;&gt;Munka2!G10)),1,0)+IF(AND(H10&lt;0,(G10&lt;&gt;Munka2!H10)),1,0)+IF(AND(I10&lt;0,(H10&lt;&gt;Munka2!I10)),1,0)+IF(AND(K10&lt;0,(I10&lt;&gt;Munka2!J10)),1,0)+IF(AND(K10&lt;0,(J10&lt;&gt;Munka2!K10)),1,0)</f>
        <v>0</v>
      </c>
      <c r="O10" t="str">
        <f t="shared" si="6"/>
        <v>366</v>
      </c>
      <c r="P10" s="1">
        <f t="shared" si="10"/>
        <v>43715</v>
      </c>
      <c r="Q10">
        <f t="shared" si="7"/>
        <v>36</v>
      </c>
      <c r="R10" t="e">
        <f>VLOOKUP(P10,'Rendkívüli helyettesítés'!$B$14:$C$193,2,FALSE)</f>
        <v>#N/A</v>
      </c>
      <c r="S10">
        <f t="shared" si="8"/>
        <v>0</v>
      </c>
      <c r="T10">
        <f t="shared" si="9"/>
        <v>6</v>
      </c>
    </row>
    <row r="11" spans="2:22" x14ac:dyDescent="0.25">
      <c r="B11" s="2">
        <v>8</v>
      </c>
      <c r="C11">
        <f>IF((SUMIF('Rendkívüli helyettesítés'!$D$14:$D$193,B11,'Rendkívüli helyettesítés'!$C$14:$C$193)-'Rendkívüli helyettesítés'!$A$8)&lt;0,0,(SUMIF('Rendkívüli helyettesítés'!$D$14:$D$193,B11,'Rendkívüli helyettesítés'!$C$14:$C$193)-'Rendkívüli helyettesítés'!$A$8))</f>
        <v>0</v>
      </c>
      <c r="D11">
        <f>SUMIF('Rendkívüli helyettesítés'!$D$14:$D$193,B11,'Rendkívüli helyettesítés'!$C$14:$C$193)</f>
        <v>0</v>
      </c>
      <c r="E11">
        <f>'Rendkívüli helyettesítés'!$A$8-VLOOKUP(CONCATENATE($B11,1),$O$4:$S$369,5,FALSE)</f>
        <v>2</v>
      </c>
      <c r="F11">
        <f t="shared" si="0"/>
        <v>2</v>
      </c>
      <c r="G11">
        <f t="shared" si="1"/>
        <v>2</v>
      </c>
      <c r="H11">
        <f t="shared" si="2"/>
        <v>2</v>
      </c>
      <c r="I11">
        <f t="shared" si="3"/>
        <v>2</v>
      </c>
      <c r="J11">
        <f t="shared" si="4"/>
        <v>2</v>
      </c>
      <c r="K11">
        <f t="shared" si="5"/>
        <v>2</v>
      </c>
      <c r="M11">
        <f>IF(AND(E11&lt;0,(D11+'Rendkívüli helyettesítés'!$A$8&lt;&gt;Munka2!E11)),1,0)+IF(AND(F11&lt;0,(E11&lt;&gt;Munka2!F11)),1,0)+IF(AND(G11&lt;0,(F11&lt;&gt;Munka2!G11)),1,0)+IF(AND(H11&lt;0,(G11&lt;&gt;Munka2!H11)),1,0)+IF(AND(I11&lt;0,(H11&lt;&gt;Munka2!I11)),1,0)+IF(AND(K11&lt;0,(I11&lt;&gt;Munka2!J11)),1,0)+IF(AND(K11&lt;0,(J11&lt;&gt;Munka2!K11)),1,0)</f>
        <v>0</v>
      </c>
      <c r="O11" t="str">
        <f t="shared" si="6"/>
        <v>367</v>
      </c>
      <c r="P11" s="1">
        <f t="shared" si="10"/>
        <v>43716</v>
      </c>
      <c r="Q11">
        <f t="shared" si="7"/>
        <v>36</v>
      </c>
      <c r="R11" t="e">
        <f>VLOOKUP(P11,'Rendkívüli helyettesítés'!$B$14:$C$193,2,FALSE)</f>
        <v>#N/A</v>
      </c>
      <c r="S11">
        <f t="shared" si="8"/>
        <v>0</v>
      </c>
      <c r="T11">
        <f t="shared" si="9"/>
        <v>7</v>
      </c>
    </row>
    <row r="12" spans="2:22" x14ac:dyDescent="0.25">
      <c r="B12" s="2">
        <v>9</v>
      </c>
      <c r="C12">
        <f>IF((SUMIF('Rendkívüli helyettesítés'!$D$14:$D$193,B12,'Rendkívüli helyettesítés'!$C$14:$C$193)-'Rendkívüli helyettesítés'!$A$8)&lt;0,0,(SUMIF('Rendkívüli helyettesítés'!$D$14:$D$193,B12,'Rendkívüli helyettesítés'!$C$14:$C$193)-'Rendkívüli helyettesítés'!$A$8))</f>
        <v>0</v>
      </c>
      <c r="D12">
        <f>SUMIF('Rendkívüli helyettesítés'!$D$14:$D$193,B12,'Rendkívüli helyettesítés'!$C$14:$C$193)</f>
        <v>0</v>
      </c>
      <c r="E12">
        <f>'Rendkívüli helyettesítés'!$A$8-VLOOKUP(CONCATENATE($B12,1),$O$4:$S$369,5,FALSE)</f>
        <v>2</v>
      </c>
      <c r="F12">
        <f t="shared" si="0"/>
        <v>2</v>
      </c>
      <c r="G12">
        <f t="shared" si="1"/>
        <v>2</v>
      </c>
      <c r="H12">
        <f t="shared" si="2"/>
        <v>2</v>
      </c>
      <c r="I12">
        <f t="shared" si="3"/>
        <v>2</v>
      </c>
      <c r="J12">
        <f t="shared" si="4"/>
        <v>2</v>
      </c>
      <c r="K12">
        <f t="shared" si="5"/>
        <v>2</v>
      </c>
      <c r="M12">
        <f>IF(AND(E12&lt;0,(D12+'Rendkívüli helyettesítés'!$A$8&lt;&gt;Munka2!E12)),1,0)+IF(AND(F12&lt;0,(E12&lt;&gt;Munka2!F12)),1,0)+IF(AND(G12&lt;0,(F12&lt;&gt;Munka2!G12)),1,0)+IF(AND(H12&lt;0,(G12&lt;&gt;Munka2!H12)),1,0)+IF(AND(I12&lt;0,(H12&lt;&gt;Munka2!I12)),1,0)+IF(AND(K12&lt;0,(I12&lt;&gt;Munka2!J12)),1,0)+IF(AND(K12&lt;0,(J12&lt;&gt;Munka2!K12)),1,0)</f>
        <v>0</v>
      </c>
      <c r="O12" t="str">
        <f t="shared" si="6"/>
        <v>371</v>
      </c>
      <c r="P12" s="1">
        <f t="shared" si="10"/>
        <v>43717</v>
      </c>
      <c r="Q12">
        <f t="shared" si="7"/>
        <v>37</v>
      </c>
      <c r="R12" t="e">
        <f>VLOOKUP(P12,'Rendkívüli helyettesítés'!$B$14:$C$193,2,FALSE)</f>
        <v>#N/A</v>
      </c>
      <c r="S12">
        <f t="shared" si="8"/>
        <v>0</v>
      </c>
      <c r="T12">
        <f t="shared" si="9"/>
        <v>1</v>
      </c>
    </row>
    <row r="13" spans="2:22" x14ac:dyDescent="0.25">
      <c r="B13" s="2">
        <v>10</v>
      </c>
      <c r="C13">
        <f>IF((SUMIF('Rendkívüli helyettesítés'!$D$14:$D$193,B13,'Rendkívüli helyettesítés'!$C$14:$C$193)-'Rendkívüli helyettesítés'!$A$8)&lt;0,0,(SUMIF('Rendkívüli helyettesítés'!$D$14:$D$193,B13,'Rendkívüli helyettesítés'!$C$14:$C$193)-'Rendkívüli helyettesítés'!$A$8))</f>
        <v>0</v>
      </c>
      <c r="D13">
        <f>SUMIF('Rendkívüli helyettesítés'!$D$14:$D$193,B13,'Rendkívüli helyettesítés'!$C$14:$C$193)</f>
        <v>0</v>
      </c>
      <c r="E13">
        <f>'Rendkívüli helyettesítés'!$A$8-VLOOKUP(CONCATENATE($B13,1),$O$4:$S$369,5,FALSE)</f>
        <v>2</v>
      </c>
      <c r="F13">
        <f t="shared" si="0"/>
        <v>2</v>
      </c>
      <c r="G13">
        <f t="shared" si="1"/>
        <v>2</v>
      </c>
      <c r="H13">
        <f t="shared" si="2"/>
        <v>2</v>
      </c>
      <c r="I13">
        <f t="shared" si="3"/>
        <v>2</v>
      </c>
      <c r="J13">
        <f t="shared" si="4"/>
        <v>2</v>
      </c>
      <c r="K13">
        <f t="shared" si="5"/>
        <v>2</v>
      </c>
      <c r="M13">
        <f>IF(AND(E13&lt;0,(D13+'Rendkívüli helyettesítés'!$A$8&lt;&gt;Munka2!E13)),1,0)+IF(AND(F13&lt;0,(E13&lt;&gt;Munka2!F13)),1,0)+IF(AND(G13&lt;0,(F13&lt;&gt;Munka2!G13)),1,0)+IF(AND(H13&lt;0,(G13&lt;&gt;Munka2!H13)),1,0)+IF(AND(I13&lt;0,(H13&lt;&gt;Munka2!I13)),1,0)+IF(AND(K13&lt;0,(I13&lt;&gt;Munka2!J13)),1,0)+IF(AND(K13&lt;0,(J13&lt;&gt;Munka2!K13)),1,0)</f>
        <v>0</v>
      </c>
      <c r="O13" t="str">
        <f t="shared" si="6"/>
        <v>372</v>
      </c>
      <c r="P13" s="1">
        <f t="shared" si="10"/>
        <v>43718</v>
      </c>
      <c r="Q13">
        <f t="shared" si="7"/>
        <v>37</v>
      </c>
      <c r="R13" t="e">
        <f>VLOOKUP(P13,'Rendkívüli helyettesítés'!$B$14:$C$193,2,FALSE)</f>
        <v>#N/A</v>
      </c>
      <c r="S13">
        <f t="shared" si="8"/>
        <v>0</v>
      </c>
      <c r="T13">
        <f t="shared" si="9"/>
        <v>2</v>
      </c>
    </row>
    <row r="14" spans="2:22" x14ac:dyDescent="0.25">
      <c r="B14" s="2">
        <v>11</v>
      </c>
      <c r="C14">
        <f>IF((SUMIF('Rendkívüli helyettesítés'!$D$14:$D$193,B14,'Rendkívüli helyettesítés'!$C$14:$C$193)-'Rendkívüli helyettesítés'!$A$8)&lt;0,0,(SUMIF('Rendkívüli helyettesítés'!$D$14:$D$193,B14,'Rendkívüli helyettesítés'!$C$14:$C$193)-'Rendkívüli helyettesítés'!$A$8))</f>
        <v>0</v>
      </c>
      <c r="D14">
        <f>SUMIF('Rendkívüli helyettesítés'!$D$14:$D$193,B14,'Rendkívüli helyettesítés'!$C$14:$C$193)</f>
        <v>0</v>
      </c>
      <c r="E14">
        <f>'Rendkívüli helyettesítés'!$A$8-VLOOKUP(CONCATENATE($B14,1),$O$4:$S$369,5,FALSE)</f>
        <v>2</v>
      </c>
      <c r="F14">
        <f t="shared" si="0"/>
        <v>2</v>
      </c>
      <c r="G14">
        <f t="shared" si="1"/>
        <v>2</v>
      </c>
      <c r="H14">
        <f t="shared" si="2"/>
        <v>2</v>
      </c>
      <c r="I14">
        <f t="shared" si="3"/>
        <v>2</v>
      </c>
      <c r="J14">
        <f t="shared" si="4"/>
        <v>2</v>
      </c>
      <c r="K14">
        <f t="shared" si="5"/>
        <v>2</v>
      </c>
      <c r="M14">
        <f>IF(AND(E14&lt;0,(D14+'Rendkívüli helyettesítés'!$A$8&lt;&gt;Munka2!E14)),1,0)+IF(AND(F14&lt;0,(E14&lt;&gt;Munka2!F14)),1,0)+IF(AND(G14&lt;0,(F14&lt;&gt;Munka2!G14)),1,0)+IF(AND(H14&lt;0,(G14&lt;&gt;Munka2!H14)),1,0)+IF(AND(I14&lt;0,(H14&lt;&gt;Munka2!I14)),1,0)+IF(AND(K14&lt;0,(I14&lt;&gt;Munka2!J14)),1,0)+IF(AND(K14&lt;0,(J14&lt;&gt;Munka2!K14)),1,0)</f>
        <v>0</v>
      </c>
      <c r="O14" t="str">
        <f t="shared" si="6"/>
        <v>373</v>
      </c>
      <c r="P14" s="1">
        <f t="shared" si="10"/>
        <v>43719</v>
      </c>
      <c r="Q14">
        <f t="shared" si="7"/>
        <v>37</v>
      </c>
      <c r="R14" t="e">
        <f>VLOOKUP(P14,'Rendkívüli helyettesítés'!$B$14:$C$193,2,FALSE)</f>
        <v>#N/A</v>
      </c>
      <c r="S14">
        <f t="shared" si="8"/>
        <v>0</v>
      </c>
      <c r="T14">
        <f t="shared" si="9"/>
        <v>3</v>
      </c>
    </row>
    <row r="15" spans="2:22" x14ac:dyDescent="0.25">
      <c r="B15" s="2">
        <v>12</v>
      </c>
      <c r="C15">
        <f>IF((SUMIF('Rendkívüli helyettesítés'!$D$14:$D$193,B15,'Rendkívüli helyettesítés'!$C$14:$C$193)-'Rendkívüli helyettesítés'!$A$8)&lt;0,0,(SUMIF('Rendkívüli helyettesítés'!$D$14:$D$193,B15,'Rendkívüli helyettesítés'!$C$14:$C$193)-'Rendkívüli helyettesítés'!$A$8))</f>
        <v>0</v>
      </c>
      <c r="D15">
        <f>SUMIF('Rendkívüli helyettesítés'!$D$14:$D$193,B15,'Rendkívüli helyettesítés'!$C$14:$C$193)</f>
        <v>0</v>
      </c>
      <c r="E15">
        <f>'Rendkívüli helyettesítés'!$A$8-VLOOKUP(CONCATENATE($B15,1),$O$4:$S$369,5,FALSE)</f>
        <v>2</v>
      </c>
      <c r="F15">
        <f t="shared" si="0"/>
        <v>2</v>
      </c>
      <c r="G15">
        <f t="shared" si="1"/>
        <v>2</v>
      </c>
      <c r="H15">
        <f t="shared" si="2"/>
        <v>2</v>
      </c>
      <c r="I15">
        <f t="shared" si="3"/>
        <v>2</v>
      </c>
      <c r="J15">
        <f t="shared" si="4"/>
        <v>2</v>
      </c>
      <c r="K15">
        <f t="shared" si="5"/>
        <v>2</v>
      </c>
      <c r="M15">
        <f>IF(AND(E15&lt;0,(D15+'Rendkívüli helyettesítés'!$A$8&lt;&gt;Munka2!E15)),1,0)+IF(AND(F15&lt;0,(E15&lt;&gt;Munka2!F15)),1,0)+IF(AND(G15&lt;0,(F15&lt;&gt;Munka2!G15)),1,0)+IF(AND(H15&lt;0,(G15&lt;&gt;Munka2!H15)),1,0)+IF(AND(I15&lt;0,(H15&lt;&gt;Munka2!I15)),1,0)+IF(AND(K15&lt;0,(I15&lt;&gt;Munka2!J15)),1,0)+IF(AND(K15&lt;0,(J15&lt;&gt;Munka2!K15)),1,0)</f>
        <v>0</v>
      </c>
      <c r="O15" t="str">
        <f t="shared" si="6"/>
        <v>374</v>
      </c>
      <c r="P15" s="1">
        <f t="shared" si="10"/>
        <v>43720</v>
      </c>
      <c r="Q15">
        <f t="shared" si="7"/>
        <v>37</v>
      </c>
      <c r="R15" t="e">
        <f>VLOOKUP(P15,'Rendkívüli helyettesítés'!$B$14:$C$193,2,FALSE)</f>
        <v>#N/A</v>
      </c>
      <c r="S15">
        <f t="shared" si="8"/>
        <v>0</v>
      </c>
      <c r="T15">
        <f t="shared" si="9"/>
        <v>4</v>
      </c>
    </row>
    <row r="16" spans="2:22" x14ac:dyDescent="0.25">
      <c r="B16" s="2">
        <v>13</v>
      </c>
      <c r="C16">
        <f>IF((SUMIF('Rendkívüli helyettesítés'!$D$14:$D$193,B16,'Rendkívüli helyettesítés'!$C$14:$C$193)-'Rendkívüli helyettesítés'!$A$8)&lt;0,0,(SUMIF('Rendkívüli helyettesítés'!$D$14:$D$193,B16,'Rendkívüli helyettesítés'!$C$14:$C$193)-'Rendkívüli helyettesítés'!$A$8))</f>
        <v>0</v>
      </c>
      <c r="D16">
        <f>SUMIF('Rendkívüli helyettesítés'!$D$14:$D$193,B16,'Rendkívüli helyettesítés'!$C$14:$C$193)</f>
        <v>0</v>
      </c>
      <c r="E16">
        <f>'Rendkívüli helyettesítés'!$A$8-VLOOKUP(CONCATENATE($B16,1),$O$4:$S$369,5,FALSE)</f>
        <v>2</v>
      </c>
      <c r="F16">
        <f t="shared" si="0"/>
        <v>2</v>
      </c>
      <c r="G16">
        <f t="shared" si="1"/>
        <v>2</v>
      </c>
      <c r="H16">
        <f t="shared" si="2"/>
        <v>2</v>
      </c>
      <c r="I16">
        <f t="shared" si="3"/>
        <v>2</v>
      </c>
      <c r="J16">
        <f t="shared" si="4"/>
        <v>2</v>
      </c>
      <c r="K16">
        <f t="shared" si="5"/>
        <v>2</v>
      </c>
      <c r="M16">
        <f>IF(AND(E16&lt;0,(D16+'Rendkívüli helyettesítés'!$A$8&lt;&gt;Munka2!E16)),1,0)+IF(AND(F16&lt;0,(E16&lt;&gt;Munka2!F16)),1,0)+IF(AND(G16&lt;0,(F16&lt;&gt;Munka2!G16)),1,0)+IF(AND(H16&lt;0,(G16&lt;&gt;Munka2!H16)),1,0)+IF(AND(I16&lt;0,(H16&lt;&gt;Munka2!I16)),1,0)+IF(AND(K16&lt;0,(I16&lt;&gt;Munka2!J16)),1,0)+IF(AND(K16&lt;0,(J16&lt;&gt;Munka2!K16)),1,0)</f>
        <v>0</v>
      </c>
      <c r="O16" t="str">
        <f t="shared" si="6"/>
        <v>375</v>
      </c>
      <c r="P16" s="1">
        <f t="shared" si="10"/>
        <v>43721</v>
      </c>
      <c r="Q16">
        <f t="shared" si="7"/>
        <v>37</v>
      </c>
      <c r="R16" t="e">
        <f>VLOOKUP(P16,'Rendkívüli helyettesítés'!$B$14:$C$193,2,FALSE)</f>
        <v>#N/A</v>
      </c>
      <c r="S16">
        <f t="shared" si="8"/>
        <v>0</v>
      </c>
      <c r="T16">
        <f t="shared" si="9"/>
        <v>5</v>
      </c>
    </row>
    <row r="17" spans="2:20" x14ac:dyDescent="0.25">
      <c r="B17" s="2">
        <v>14</v>
      </c>
      <c r="C17">
        <f>IF((SUMIF('Rendkívüli helyettesítés'!$D$14:$D$193,B17,'Rendkívüli helyettesítés'!$C$14:$C$193)-'Rendkívüli helyettesítés'!$A$8)&lt;0,0,(SUMIF('Rendkívüli helyettesítés'!$D$14:$D$193,B17,'Rendkívüli helyettesítés'!$C$14:$C$193)-'Rendkívüli helyettesítés'!$A$8))</f>
        <v>0</v>
      </c>
      <c r="D17">
        <f>SUMIF('Rendkívüli helyettesítés'!$D$14:$D$193,B17,'Rendkívüli helyettesítés'!$C$14:$C$193)</f>
        <v>0</v>
      </c>
      <c r="E17">
        <f>'Rendkívüli helyettesítés'!$A$8-VLOOKUP(CONCATENATE($B17,1),$O$4:$S$369,5,FALSE)</f>
        <v>2</v>
      </c>
      <c r="F17">
        <f t="shared" si="0"/>
        <v>2</v>
      </c>
      <c r="G17">
        <f t="shared" si="1"/>
        <v>2</v>
      </c>
      <c r="H17">
        <f t="shared" si="2"/>
        <v>2</v>
      </c>
      <c r="I17">
        <f t="shared" si="3"/>
        <v>2</v>
      </c>
      <c r="J17">
        <f t="shared" si="4"/>
        <v>2</v>
      </c>
      <c r="K17">
        <f t="shared" si="5"/>
        <v>2</v>
      </c>
      <c r="M17">
        <f>IF(AND(E17&lt;0,(D17+'Rendkívüli helyettesítés'!$A$8&lt;&gt;Munka2!E17)),1,0)+IF(AND(F17&lt;0,(E17&lt;&gt;Munka2!F17)),1,0)+IF(AND(G17&lt;0,(F17&lt;&gt;Munka2!G17)),1,0)+IF(AND(H17&lt;0,(G17&lt;&gt;Munka2!H17)),1,0)+IF(AND(I17&lt;0,(H17&lt;&gt;Munka2!I17)),1,0)+IF(AND(K17&lt;0,(I17&lt;&gt;Munka2!J17)),1,0)+IF(AND(K17&lt;0,(J17&lt;&gt;Munka2!K17)),1,0)</f>
        <v>0</v>
      </c>
      <c r="O17" t="str">
        <f t="shared" si="6"/>
        <v>376</v>
      </c>
      <c r="P17" s="1">
        <f t="shared" si="10"/>
        <v>43722</v>
      </c>
      <c r="Q17">
        <f t="shared" si="7"/>
        <v>37</v>
      </c>
      <c r="R17" t="e">
        <f>VLOOKUP(P17,'Rendkívüli helyettesítés'!$B$14:$C$193,2,FALSE)</f>
        <v>#N/A</v>
      </c>
      <c r="S17">
        <f t="shared" si="8"/>
        <v>0</v>
      </c>
      <c r="T17">
        <f t="shared" si="9"/>
        <v>6</v>
      </c>
    </row>
    <row r="18" spans="2:20" x14ac:dyDescent="0.25">
      <c r="B18" s="2">
        <v>15</v>
      </c>
      <c r="C18">
        <f>IF((SUMIF('Rendkívüli helyettesítés'!$D$14:$D$193,B18,'Rendkívüli helyettesítés'!$C$14:$C$193)-'Rendkívüli helyettesítés'!$A$8)&lt;0,0,(SUMIF('Rendkívüli helyettesítés'!$D$14:$D$193,B18,'Rendkívüli helyettesítés'!$C$14:$C$193)-'Rendkívüli helyettesítés'!$A$8))</f>
        <v>0</v>
      </c>
      <c r="D18">
        <f>SUMIF('Rendkívüli helyettesítés'!$D$14:$D$193,B18,'Rendkívüli helyettesítés'!$C$14:$C$193)</f>
        <v>0</v>
      </c>
      <c r="E18">
        <f>'Rendkívüli helyettesítés'!$A$8-VLOOKUP(CONCATENATE($B18,1),$O$4:$S$369,5,FALSE)</f>
        <v>2</v>
      </c>
      <c r="F18">
        <f t="shared" si="0"/>
        <v>2</v>
      </c>
      <c r="G18">
        <f t="shared" si="1"/>
        <v>2</v>
      </c>
      <c r="H18">
        <f t="shared" si="2"/>
        <v>2</v>
      </c>
      <c r="I18">
        <f t="shared" si="3"/>
        <v>2</v>
      </c>
      <c r="J18">
        <f t="shared" si="4"/>
        <v>2</v>
      </c>
      <c r="K18">
        <f t="shared" si="5"/>
        <v>2</v>
      </c>
      <c r="M18">
        <f>IF(AND(E18&lt;0,(D18+'Rendkívüli helyettesítés'!$A$8&lt;&gt;Munka2!E18)),1,0)+IF(AND(F18&lt;0,(E18&lt;&gt;Munka2!F18)),1,0)+IF(AND(G18&lt;0,(F18&lt;&gt;Munka2!G18)),1,0)+IF(AND(H18&lt;0,(G18&lt;&gt;Munka2!H18)),1,0)+IF(AND(I18&lt;0,(H18&lt;&gt;Munka2!I18)),1,0)+IF(AND(K18&lt;0,(I18&lt;&gt;Munka2!J18)),1,0)+IF(AND(K18&lt;0,(J18&lt;&gt;Munka2!K18)),1,0)</f>
        <v>0</v>
      </c>
      <c r="O18" t="str">
        <f t="shared" si="6"/>
        <v>377</v>
      </c>
      <c r="P18" s="1">
        <f t="shared" si="10"/>
        <v>43723</v>
      </c>
      <c r="Q18">
        <f t="shared" si="7"/>
        <v>37</v>
      </c>
      <c r="R18" t="e">
        <f>VLOOKUP(P18,'Rendkívüli helyettesítés'!$B$14:$C$193,2,FALSE)</f>
        <v>#N/A</v>
      </c>
      <c r="S18">
        <f t="shared" si="8"/>
        <v>0</v>
      </c>
      <c r="T18">
        <f t="shared" si="9"/>
        <v>7</v>
      </c>
    </row>
    <row r="19" spans="2:20" x14ac:dyDescent="0.25">
      <c r="B19" s="2">
        <v>16</v>
      </c>
      <c r="C19">
        <f>IF((SUMIF('Rendkívüli helyettesítés'!$D$14:$D$193,B19,'Rendkívüli helyettesítés'!$C$14:$C$193)-'Rendkívüli helyettesítés'!$A$8)&lt;0,0,(SUMIF('Rendkívüli helyettesítés'!$D$14:$D$193,B19,'Rendkívüli helyettesítés'!$C$14:$C$193)-'Rendkívüli helyettesítés'!$A$8))</f>
        <v>0</v>
      </c>
      <c r="D19">
        <f>SUMIF('Rendkívüli helyettesítés'!$D$14:$D$193,B19,'Rendkívüli helyettesítés'!$C$14:$C$193)</f>
        <v>0</v>
      </c>
      <c r="E19">
        <f>'Rendkívüli helyettesítés'!$A$8-VLOOKUP(CONCATENATE($B19,1),$O$4:$S$369,5,FALSE)</f>
        <v>2</v>
      </c>
      <c r="F19">
        <f t="shared" si="0"/>
        <v>2</v>
      </c>
      <c r="G19">
        <f t="shared" si="1"/>
        <v>2</v>
      </c>
      <c r="H19">
        <f t="shared" si="2"/>
        <v>2</v>
      </c>
      <c r="I19">
        <f t="shared" si="3"/>
        <v>2</v>
      </c>
      <c r="J19">
        <f t="shared" si="4"/>
        <v>2</v>
      </c>
      <c r="K19">
        <f t="shared" si="5"/>
        <v>2</v>
      </c>
      <c r="M19">
        <f>IF(AND(E19&lt;0,(D19+'Rendkívüli helyettesítés'!$A$8&lt;&gt;Munka2!E19)),1,0)+IF(AND(F19&lt;0,(E19&lt;&gt;Munka2!F19)),1,0)+IF(AND(G19&lt;0,(F19&lt;&gt;Munka2!G19)),1,0)+IF(AND(H19&lt;0,(G19&lt;&gt;Munka2!H19)),1,0)+IF(AND(I19&lt;0,(H19&lt;&gt;Munka2!I19)),1,0)+IF(AND(K19&lt;0,(I19&lt;&gt;Munka2!J19)),1,0)+IF(AND(K19&lt;0,(J19&lt;&gt;Munka2!K19)),1,0)</f>
        <v>0</v>
      </c>
      <c r="O19" t="str">
        <f t="shared" si="6"/>
        <v>381</v>
      </c>
      <c r="P19" s="1">
        <f t="shared" si="10"/>
        <v>43724</v>
      </c>
      <c r="Q19">
        <f t="shared" si="7"/>
        <v>38</v>
      </c>
      <c r="R19" t="e">
        <f>VLOOKUP(P19,'Rendkívüli helyettesítés'!$B$14:$C$193,2,FALSE)</f>
        <v>#N/A</v>
      </c>
      <c r="S19">
        <f t="shared" si="8"/>
        <v>0</v>
      </c>
      <c r="T19">
        <f t="shared" si="9"/>
        <v>1</v>
      </c>
    </row>
    <row r="20" spans="2:20" x14ac:dyDescent="0.25">
      <c r="B20" s="2">
        <v>17</v>
      </c>
      <c r="C20">
        <f>IF((SUMIF('Rendkívüli helyettesítés'!$D$14:$D$193,B20,'Rendkívüli helyettesítés'!$C$14:$C$193)-'Rendkívüli helyettesítés'!$A$8)&lt;0,0,(SUMIF('Rendkívüli helyettesítés'!$D$14:$D$193,B20,'Rendkívüli helyettesítés'!$C$14:$C$193)-'Rendkívüli helyettesítés'!$A$8))</f>
        <v>0</v>
      </c>
      <c r="D20">
        <f>SUMIF('Rendkívüli helyettesítés'!$D$14:$D$193,B20,'Rendkívüli helyettesítés'!$C$14:$C$193)</f>
        <v>0</v>
      </c>
      <c r="E20">
        <f>'Rendkívüli helyettesítés'!$A$8-VLOOKUP(CONCATENATE($B20,1),$O$4:$S$369,5,FALSE)</f>
        <v>2</v>
      </c>
      <c r="F20">
        <f t="shared" si="0"/>
        <v>2</v>
      </c>
      <c r="G20">
        <f t="shared" si="1"/>
        <v>2</v>
      </c>
      <c r="H20">
        <f t="shared" si="2"/>
        <v>2</v>
      </c>
      <c r="I20">
        <f t="shared" si="3"/>
        <v>2</v>
      </c>
      <c r="J20">
        <f t="shared" si="4"/>
        <v>2</v>
      </c>
      <c r="K20">
        <f t="shared" si="5"/>
        <v>2</v>
      </c>
      <c r="M20">
        <f>IF(AND(E20&lt;0,(D20+'Rendkívüli helyettesítés'!$A$8&lt;&gt;Munka2!E20)),1,0)+IF(AND(F20&lt;0,(E20&lt;&gt;Munka2!F20)),1,0)+IF(AND(G20&lt;0,(F20&lt;&gt;Munka2!G20)),1,0)+IF(AND(H20&lt;0,(G20&lt;&gt;Munka2!H20)),1,0)+IF(AND(I20&lt;0,(H20&lt;&gt;Munka2!I20)),1,0)+IF(AND(K20&lt;0,(I20&lt;&gt;Munka2!J20)),1,0)+IF(AND(K20&lt;0,(J20&lt;&gt;Munka2!K20)),1,0)</f>
        <v>0</v>
      </c>
      <c r="O20" t="str">
        <f t="shared" si="6"/>
        <v>382</v>
      </c>
      <c r="P20" s="1">
        <f t="shared" si="10"/>
        <v>43725</v>
      </c>
      <c r="Q20">
        <f t="shared" si="7"/>
        <v>38</v>
      </c>
      <c r="R20" t="e">
        <f>VLOOKUP(P20,'Rendkívüli helyettesítés'!$B$14:$C$193,2,FALSE)</f>
        <v>#N/A</v>
      </c>
      <c r="S20">
        <f t="shared" si="8"/>
        <v>0</v>
      </c>
      <c r="T20">
        <f t="shared" si="9"/>
        <v>2</v>
      </c>
    </row>
    <row r="21" spans="2:20" x14ac:dyDescent="0.25">
      <c r="B21" s="2">
        <v>18</v>
      </c>
      <c r="C21">
        <f>IF((SUMIF('Rendkívüli helyettesítés'!$D$14:$D$193,B21,'Rendkívüli helyettesítés'!$C$14:$C$193)-'Rendkívüli helyettesítés'!$A$8)&lt;0,0,(SUMIF('Rendkívüli helyettesítés'!$D$14:$D$193,B21,'Rendkívüli helyettesítés'!$C$14:$C$193)-'Rendkívüli helyettesítés'!$A$8))</f>
        <v>0</v>
      </c>
      <c r="D21">
        <f>SUMIF('Rendkívüli helyettesítés'!$D$14:$D$193,B21,'Rendkívüli helyettesítés'!$C$14:$C$193)</f>
        <v>0</v>
      </c>
      <c r="E21">
        <f>'Rendkívüli helyettesítés'!$A$8-VLOOKUP(CONCATENATE($B21,1),$O$4:$S$369,5,FALSE)</f>
        <v>2</v>
      </c>
      <c r="F21">
        <f t="shared" si="0"/>
        <v>2</v>
      </c>
      <c r="G21">
        <f t="shared" si="1"/>
        <v>2</v>
      </c>
      <c r="H21">
        <f t="shared" si="2"/>
        <v>2</v>
      </c>
      <c r="I21">
        <f t="shared" si="3"/>
        <v>2</v>
      </c>
      <c r="J21">
        <f t="shared" si="4"/>
        <v>2</v>
      </c>
      <c r="K21">
        <f t="shared" si="5"/>
        <v>2</v>
      </c>
      <c r="M21">
        <f>IF(AND(E21&lt;0,(D21+'Rendkívüli helyettesítés'!$A$8&lt;&gt;Munka2!E21)),1,0)+IF(AND(F21&lt;0,(E21&lt;&gt;Munka2!F21)),1,0)+IF(AND(G21&lt;0,(F21&lt;&gt;Munka2!G21)),1,0)+IF(AND(H21&lt;0,(G21&lt;&gt;Munka2!H21)),1,0)+IF(AND(I21&lt;0,(H21&lt;&gt;Munka2!I21)),1,0)+IF(AND(K21&lt;0,(I21&lt;&gt;Munka2!J21)),1,0)+IF(AND(K21&lt;0,(J21&lt;&gt;Munka2!K21)),1,0)</f>
        <v>0</v>
      </c>
      <c r="O21" t="str">
        <f t="shared" si="6"/>
        <v>383</v>
      </c>
      <c r="P21" s="1">
        <f t="shared" si="10"/>
        <v>43726</v>
      </c>
      <c r="Q21">
        <f t="shared" si="7"/>
        <v>38</v>
      </c>
      <c r="R21" t="e">
        <f>VLOOKUP(P21,'Rendkívüli helyettesítés'!$B$14:$C$193,2,FALSE)</f>
        <v>#N/A</v>
      </c>
      <c r="S21">
        <f t="shared" si="8"/>
        <v>0</v>
      </c>
      <c r="T21">
        <f t="shared" si="9"/>
        <v>3</v>
      </c>
    </row>
    <row r="22" spans="2:20" x14ac:dyDescent="0.25">
      <c r="B22" s="2">
        <v>19</v>
      </c>
      <c r="C22">
        <f>IF((SUMIF('Rendkívüli helyettesítés'!$D$14:$D$193,B22,'Rendkívüli helyettesítés'!$C$14:$C$193)-'Rendkívüli helyettesítés'!$A$8)&lt;0,0,(SUMIF('Rendkívüli helyettesítés'!$D$14:$D$193,B22,'Rendkívüli helyettesítés'!$C$14:$C$193)-'Rendkívüli helyettesítés'!$A$8))</f>
        <v>0</v>
      </c>
      <c r="D22">
        <f>SUMIF('Rendkívüli helyettesítés'!$D$14:$D$193,B22,'Rendkívüli helyettesítés'!$C$14:$C$193)</f>
        <v>0</v>
      </c>
      <c r="E22">
        <f>'Rendkívüli helyettesítés'!$A$8-VLOOKUP(CONCATENATE($B22,1),$O$4:$S$369,5,FALSE)</f>
        <v>2</v>
      </c>
      <c r="F22">
        <f t="shared" si="0"/>
        <v>2</v>
      </c>
      <c r="G22">
        <f t="shared" si="1"/>
        <v>2</v>
      </c>
      <c r="H22">
        <f t="shared" si="2"/>
        <v>2</v>
      </c>
      <c r="I22">
        <f t="shared" si="3"/>
        <v>2</v>
      </c>
      <c r="J22">
        <f t="shared" si="4"/>
        <v>2</v>
      </c>
      <c r="K22">
        <f t="shared" si="5"/>
        <v>2</v>
      </c>
      <c r="M22">
        <f>IF(AND(E22&lt;0,(D22+'Rendkívüli helyettesítés'!$A$8&lt;&gt;Munka2!E22)),1,0)+IF(AND(F22&lt;0,(E22&lt;&gt;Munka2!F22)),1,0)+IF(AND(G22&lt;0,(F22&lt;&gt;Munka2!G22)),1,0)+IF(AND(H22&lt;0,(G22&lt;&gt;Munka2!H22)),1,0)+IF(AND(I22&lt;0,(H22&lt;&gt;Munka2!I22)),1,0)+IF(AND(K22&lt;0,(I22&lt;&gt;Munka2!J22)),1,0)+IF(AND(K22&lt;0,(J22&lt;&gt;Munka2!K22)),1,0)</f>
        <v>0</v>
      </c>
      <c r="O22" t="str">
        <f t="shared" si="6"/>
        <v>384</v>
      </c>
      <c r="P22" s="1">
        <f t="shared" si="10"/>
        <v>43727</v>
      </c>
      <c r="Q22">
        <f t="shared" si="7"/>
        <v>38</v>
      </c>
      <c r="R22" t="e">
        <f>VLOOKUP(P22,'Rendkívüli helyettesítés'!$B$14:$C$193,2,FALSE)</f>
        <v>#N/A</v>
      </c>
      <c r="S22">
        <f t="shared" si="8"/>
        <v>0</v>
      </c>
      <c r="T22">
        <f t="shared" si="9"/>
        <v>4</v>
      </c>
    </row>
    <row r="23" spans="2:20" x14ac:dyDescent="0.25">
      <c r="B23" s="2">
        <v>20</v>
      </c>
      <c r="C23">
        <f>IF((SUMIF('Rendkívüli helyettesítés'!$D$14:$D$193,B23,'Rendkívüli helyettesítés'!$C$14:$C$193)-'Rendkívüli helyettesítés'!$A$8)&lt;0,0,(SUMIF('Rendkívüli helyettesítés'!$D$14:$D$193,B23,'Rendkívüli helyettesítés'!$C$14:$C$193)-'Rendkívüli helyettesítés'!$A$8))</f>
        <v>0</v>
      </c>
      <c r="D23">
        <f>SUMIF('Rendkívüli helyettesítés'!$D$14:$D$193,B23,'Rendkívüli helyettesítés'!$C$14:$C$193)</f>
        <v>0</v>
      </c>
      <c r="E23">
        <f>'Rendkívüli helyettesítés'!$A$8-VLOOKUP(CONCATENATE($B23,1),$O$4:$S$369,5,FALSE)</f>
        <v>2</v>
      </c>
      <c r="F23">
        <f t="shared" si="0"/>
        <v>2</v>
      </c>
      <c r="G23">
        <f t="shared" si="1"/>
        <v>2</v>
      </c>
      <c r="H23">
        <f t="shared" si="2"/>
        <v>2</v>
      </c>
      <c r="I23">
        <f t="shared" si="3"/>
        <v>2</v>
      </c>
      <c r="J23">
        <f t="shared" si="4"/>
        <v>2</v>
      </c>
      <c r="K23">
        <f t="shared" si="5"/>
        <v>2</v>
      </c>
      <c r="M23">
        <f>IF(AND(E23&lt;0,(D23+'Rendkívüli helyettesítés'!$A$8&lt;&gt;Munka2!E23)),1,0)+IF(AND(F23&lt;0,(E23&lt;&gt;Munka2!F23)),1,0)+IF(AND(G23&lt;0,(F23&lt;&gt;Munka2!G23)),1,0)+IF(AND(H23&lt;0,(G23&lt;&gt;Munka2!H23)),1,0)+IF(AND(I23&lt;0,(H23&lt;&gt;Munka2!I23)),1,0)+IF(AND(K23&lt;0,(I23&lt;&gt;Munka2!J23)),1,0)+IF(AND(K23&lt;0,(J23&lt;&gt;Munka2!K23)),1,0)</f>
        <v>0</v>
      </c>
      <c r="O23" t="str">
        <f t="shared" si="6"/>
        <v>385</v>
      </c>
      <c r="P23" s="1">
        <f t="shared" si="10"/>
        <v>43728</v>
      </c>
      <c r="Q23">
        <f t="shared" si="7"/>
        <v>38</v>
      </c>
      <c r="R23" t="e">
        <f>VLOOKUP(P23,'Rendkívüli helyettesítés'!$B$14:$C$193,2,FALSE)</f>
        <v>#N/A</v>
      </c>
      <c r="S23">
        <f t="shared" si="8"/>
        <v>0</v>
      </c>
      <c r="T23">
        <f t="shared" si="9"/>
        <v>5</v>
      </c>
    </row>
    <row r="24" spans="2:20" x14ac:dyDescent="0.25">
      <c r="B24" s="2">
        <v>21</v>
      </c>
      <c r="C24">
        <f>IF((SUMIF('Rendkívüli helyettesítés'!$D$14:$D$193,B24,'Rendkívüli helyettesítés'!$C$14:$C$193)-'Rendkívüli helyettesítés'!$A$8)&lt;0,0,(SUMIF('Rendkívüli helyettesítés'!$D$14:$D$193,B24,'Rendkívüli helyettesítés'!$C$14:$C$193)-'Rendkívüli helyettesítés'!$A$8))</f>
        <v>0</v>
      </c>
      <c r="D24">
        <f>SUMIF('Rendkívüli helyettesítés'!$D$14:$D$193,B24,'Rendkívüli helyettesítés'!$C$14:$C$193)</f>
        <v>0</v>
      </c>
      <c r="E24">
        <f>'Rendkívüli helyettesítés'!$A$8-VLOOKUP(CONCATENATE($B24,1),$O$4:$S$369,5,FALSE)</f>
        <v>2</v>
      </c>
      <c r="F24">
        <f t="shared" si="0"/>
        <v>2</v>
      </c>
      <c r="G24">
        <f t="shared" si="1"/>
        <v>2</v>
      </c>
      <c r="H24">
        <f t="shared" si="2"/>
        <v>2</v>
      </c>
      <c r="I24">
        <f t="shared" si="3"/>
        <v>2</v>
      </c>
      <c r="J24">
        <f t="shared" si="4"/>
        <v>2</v>
      </c>
      <c r="K24">
        <f t="shared" si="5"/>
        <v>2</v>
      </c>
      <c r="M24">
        <f>IF(AND(E24&lt;0,(D24+'Rendkívüli helyettesítés'!$A$8&lt;&gt;Munka2!E24)),1,0)+IF(AND(F24&lt;0,(E24&lt;&gt;Munka2!F24)),1,0)+IF(AND(G24&lt;0,(F24&lt;&gt;Munka2!G24)),1,0)+IF(AND(H24&lt;0,(G24&lt;&gt;Munka2!H24)),1,0)+IF(AND(I24&lt;0,(H24&lt;&gt;Munka2!I24)),1,0)+IF(AND(K24&lt;0,(I24&lt;&gt;Munka2!J24)),1,0)+IF(AND(K24&lt;0,(J24&lt;&gt;Munka2!K24)),1,0)</f>
        <v>0</v>
      </c>
      <c r="O24" t="str">
        <f t="shared" si="6"/>
        <v>386</v>
      </c>
      <c r="P24" s="1">
        <f t="shared" si="10"/>
        <v>43729</v>
      </c>
      <c r="Q24">
        <f t="shared" si="7"/>
        <v>38</v>
      </c>
      <c r="R24" t="e">
        <f>VLOOKUP(P24,'Rendkívüli helyettesítés'!$B$14:$C$193,2,FALSE)</f>
        <v>#N/A</v>
      </c>
      <c r="S24">
        <f t="shared" si="8"/>
        <v>0</v>
      </c>
      <c r="T24">
        <f t="shared" si="9"/>
        <v>6</v>
      </c>
    </row>
    <row r="25" spans="2:20" x14ac:dyDescent="0.25">
      <c r="B25" s="2">
        <v>22</v>
      </c>
      <c r="C25">
        <f>IF((SUMIF('Rendkívüli helyettesítés'!$D$14:$D$193,B25,'Rendkívüli helyettesítés'!$C$14:$C$193)-'Rendkívüli helyettesítés'!$A$8)&lt;0,0,(SUMIF('Rendkívüli helyettesítés'!$D$14:$D$193,B25,'Rendkívüli helyettesítés'!$C$14:$C$193)-'Rendkívüli helyettesítés'!$A$8))</f>
        <v>0</v>
      </c>
      <c r="D25">
        <f>SUMIF('Rendkívüli helyettesítés'!$D$14:$D$193,B25,'Rendkívüli helyettesítés'!$C$14:$C$193)</f>
        <v>0</v>
      </c>
      <c r="E25">
        <f>'Rendkívüli helyettesítés'!$A$8-VLOOKUP(CONCATENATE($B25,1),$O$4:$S$369,5,FALSE)</f>
        <v>2</v>
      </c>
      <c r="F25">
        <f t="shared" si="0"/>
        <v>2</v>
      </c>
      <c r="G25">
        <f t="shared" si="1"/>
        <v>2</v>
      </c>
      <c r="H25">
        <f t="shared" si="2"/>
        <v>2</v>
      </c>
      <c r="I25">
        <f t="shared" si="3"/>
        <v>2</v>
      </c>
      <c r="J25">
        <f t="shared" si="4"/>
        <v>2</v>
      </c>
      <c r="K25">
        <f t="shared" si="5"/>
        <v>2</v>
      </c>
      <c r="M25">
        <f>IF(AND(E25&lt;0,(D25+'Rendkívüli helyettesítés'!$A$8&lt;&gt;Munka2!E25)),1,0)+IF(AND(F25&lt;0,(E25&lt;&gt;Munka2!F25)),1,0)+IF(AND(G25&lt;0,(F25&lt;&gt;Munka2!G25)),1,0)+IF(AND(H25&lt;0,(G25&lt;&gt;Munka2!H25)),1,0)+IF(AND(I25&lt;0,(H25&lt;&gt;Munka2!I25)),1,0)+IF(AND(K25&lt;0,(I25&lt;&gt;Munka2!J25)),1,0)+IF(AND(K25&lt;0,(J25&lt;&gt;Munka2!K25)),1,0)</f>
        <v>0</v>
      </c>
      <c r="O25" t="str">
        <f t="shared" si="6"/>
        <v>387</v>
      </c>
      <c r="P25" s="1">
        <f t="shared" si="10"/>
        <v>43730</v>
      </c>
      <c r="Q25">
        <f t="shared" si="7"/>
        <v>38</v>
      </c>
      <c r="R25" t="e">
        <f>VLOOKUP(P25,'Rendkívüli helyettesítés'!$B$14:$C$193,2,FALSE)</f>
        <v>#N/A</v>
      </c>
      <c r="S25">
        <f t="shared" si="8"/>
        <v>0</v>
      </c>
      <c r="T25">
        <f t="shared" si="9"/>
        <v>7</v>
      </c>
    </row>
    <row r="26" spans="2:20" x14ac:dyDescent="0.25">
      <c r="B26" s="2">
        <v>23</v>
      </c>
      <c r="C26">
        <f>IF((SUMIF('Rendkívüli helyettesítés'!$D$14:$D$193,B26,'Rendkívüli helyettesítés'!$C$14:$C$193)-'Rendkívüli helyettesítés'!$A$8)&lt;0,0,(SUMIF('Rendkívüli helyettesítés'!$D$14:$D$193,B26,'Rendkívüli helyettesítés'!$C$14:$C$193)-'Rendkívüli helyettesítés'!$A$8))</f>
        <v>0</v>
      </c>
      <c r="D26">
        <f>SUMIF('Rendkívüli helyettesítés'!$D$14:$D$193,B26,'Rendkívüli helyettesítés'!$C$14:$C$193)</f>
        <v>0</v>
      </c>
      <c r="E26">
        <f>'Rendkívüli helyettesítés'!$A$8-VLOOKUP(CONCATENATE($B26,1),$O$4:$S$369,5,FALSE)</f>
        <v>2</v>
      </c>
      <c r="F26">
        <f t="shared" si="0"/>
        <v>2</v>
      </c>
      <c r="G26">
        <f t="shared" si="1"/>
        <v>2</v>
      </c>
      <c r="H26">
        <f t="shared" si="2"/>
        <v>2</v>
      </c>
      <c r="I26">
        <f t="shared" si="3"/>
        <v>2</v>
      </c>
      <c r="J26">
        <f t="shared" si="4"/>
        <v>2</v>
      </c>
      <c r="K26">
        <f t="shared" si="5"/>
        <v>2</v>
      </c>
      <c r="M26">
        <f>IF(AND(E26&lt;0,(D26+'Rendkívüli helyettesítés'!$A$8&lt;&gt;Munka2!E26)),1,0)+IF(AND(F26&lt;0,(E26&lt;&gt;Munka2!F26)),1,0)+IF(AND(G26&lt;0,(F26&lt;&gt;Munka2!G26)),1,0)+IF(AND(H26&lt;0,(G26&lt;&gt;Munka2!H26)),1,0)+IF(AND(I26&lt;0,(H26&lt;&gt;Munka2!I26)),1,0)+IF(AND(K26&lt;0,(I26&lt;&gt;Munka2!J26)),1,0)+IF(AND(K26&lt;0,(J26&lt;&gt;Munka2!K26)),1,0)</f>
        <v>0</v>
      </c>
      <c r="O26" t="str">
        <f t="shared" si="6"/>
        <v>391</v>
      </c>
      <c r="P26" s="1">
        <f t="shared" si="10"/>
        <v>43731</v>
      </c>
      <c r="Q26">
        <f t="shared" si="7"/>
        <v>39</v>
      </c>
      <c r="R26" t="e">
        <f>VLOOKUP(P26,'Rendkívüli helyettesítés'!$B$14:$C$193,2,FALSE)</f>
        <v>#N/A</v>
      </c>
      <c r="S26">
        <f t="shared" si="8"/>
        <v>0</v>
      </c>
      <c r="T26">
        <f t="shared" si="9"/>
        <v>1</v>
      </c>
    </row>
    <row r="27" spans="2:20" x14ac:dyDescent="0.25">
      <c r="B27" s="2">
        <v>24</v>
      </c>
      <c r="C27">
        <f>IF((SUMIF('Rendkívüli helyettesítés'!$D$14:$D$193,B27,'Rendkívüli helyettesítés'!$C$14:$C$193)-'Rendkívüli helyettesítés'!$A$8)&lt;0,0,(SUMIF('Rendkívüli helyettesítés'!$D$14:$D$193,B27,'Rendkívüli helyettesítés'!$C$14:$C$193)-'Rendkívüli helyettesítés'!$A$8))</f>
        <v>0</v>
      </c>
      <c r="D27">
        <f>SUMIF('Rendkívüli helyettesítés'!$D$14:$D$193,B27,'Rendkívüli helyettesítés'!$C$14:$C$193)</f>
        <v>0</v>
      </c>
      <c r="E27">
        <f>'Rendkívüli helyettesítés'!$A$8-VLOOKUP(CONCATENATE($B27,1),$O$4:$S$369,5,FALSE)</f>
        <v>2</v>
      </c>
      <c r="F27">
        <f t="shared" si="0"/>
        <v>2</v>
      </c>
      <c r="G27">
        <f t="shared" si="1"/>
        <v>2</v>
      </c>
      <c r="H27">
        <f t="shared" si="2"/>
        <v>2</v>
      </c>
      <c r="I27">
        <f t="shared" si="3"/>
        <v>2</v>
      </c>
      <c r="J27">
        <f t="shared" si="4"/>
        <v>2</v>
      </c>
      <c r="K27">
        <f t="shared" si="5"/>
        <v>2</v>
      </c>
      <c r="M27">
        <f>IF(AND(E27&lt;0,(D27+'Rendkívüli helyettesítés'!$A$8&lt;&gt;Munka2!E27)),1,0)+IF(AND(F27&lt;0,(E27&lt;&gt;Munka2!F27)),1,0)+IF(AND(G27&lt;0,(F27&lt;&gt;Munka2!G27)),1,0)+IF(AND(H27&lt;0,(G27&lt;&gt;Munka2!H27)),1,0)+IF(AND(I27&lt;0,(H27&lt;&gt;Munka2!I27)),1,0)+IF(AND(K27&lt;0,(I27&lt;&gt;Munka2!J27)),1,0)+IF(AND(K27&lt;0,(J27&lt;&gt;Munka2!K27)),1,0)</f>
        <v>0</v>
      </c>
      <c r="O27" t="str">
        <f t="shared" si="6"/>
        <v>392</v>
      </c>
      <c r="P27" s="1">
        <f t="shared" si="10"/>
        <v>43732</v>
      </c>
      <c r="Q27">
        <f t="shared" si="7"/>
        <v>39</v>
      </c>
      <c r="R27" t="e">
        <f>VLOOKUP(P27,'Rendkívüli helyettesítés'!$B$14:$C$193,2,FALSE)</f>
        <v>#N/A</v>
      </c>
      <c r="S27">
        <f t="shared" si="8"/>
        <v>0</v>
      </c>
      <c r="T27">
        <f t="shared" si="9"/>
        <v>2</v>
      </c>
    </row>
    <row r="28" spans="2:20" x14ac:dyDescent="0.25">
      <c r="B28" s="2">
        <v>25</v>
      </c>
      <c r="C28">
        <f>IF((SUMIF('Rendkívüli helyettesítés'!$D$14:$D$193,B28,'Rendkívüli helyettesítés'!$C$14:$C$193)-'Rendkívüli helyettesítés'!$A$8)&lt;0,0,(SUMIF('Rendkívüli helyettesítés'!$D$14:$D$193,B28,'Rendkívüli helyettesítés'!$C$14:$C$193)-'Rendkívüli helyettesítés'!$A$8))</f>
        <v>0</v>
      </c>
      <c r="D28">
        <f>SUMIF('Rendkívüli helyettesítés'!$D$14:$D$193,B28,'Rendkívüli helyettesítés'!$C$14:$C$193)</f>
        <v>0</v>
      </c>
      <c r="E28">
        <f>'Rendkívüli helyettesítés'!$A$8-VLOOKUP(CONCATENATE($B28,1),$O$4:$S$369,5,FALSE)</f>
        <v>2</v>
      </c>
      <c r="F28">
        <f t="shared" si="0"/>
        <v>2</v>
      </c>
      <c r="G28">
        <f t="shared" si="1"/>
        <v>2</v>
      </c>
      <c r="H28">
        <f t="shared" si="2"/>
        <v>2</v>
      </c>
      <c r="I28">
        <f t="shared" si="3"/>
        <v>2</v>
      </c>
      <c r="J28">
        <f t="shared" si="4"/>
        <v>2</v>
      </c>
      <c r="K28">
        <f t="shared" si="5"/>
        <v>2</v>
      </c>
      <c r="M28">
        <f>IF(AND(E28&lt;0,(D28+'Rendkívüli helyettesítés'!$A$8&lt;&gt;Munka2!E28)),1,0)+IF(AND(F28&lt;0,(E28&lt;&gt;Munka2!F28)),1,0)+IF(AND(G28&lt;0,(F28&lt;&gt;Munka2!G28)),1,0)+IF(AND(H28&lt;0,(G28&lt;&gt;Munka2!H28)),1,0)+IF(AND(I28&lt;0,(H28&lt;&gt;Munka2!I28)),1,0)+IF(AND(K28&lt;0,(I28&lt;&gt;Munka2!J28)),1,0)+IF(AND(K28&lt;0,(J28&lt;&gt;Munka2!K28)),1,0)</f>
        <v>0</v>
      </c>
      <c r="O28" t="str">
        <f t="shared" si="6"/>
        <v>393</v>
      </c>
      <c r="P28" s="1">
        <f t="shared" si="10"/>
        <v>43733</v>
      </c>
      <c r="Q28">
        <f t="shared" si="7"/>
        <v>39</v>
      </c>
      <c r="R28" t="e">
        <f>VLOOKUP(P28,'Rendkívüli helyettesítés'!$B$14:$C$193,2,FALSE)</f>
        <v>#N/A</v>
      </c>
      <c r="S28">
        <f t="shared" si="8"/>
        <v>0</v>
      </c>
      <c r="T28">
        <f t="shared" si="9"/>
        <v>3</v>
      </c>
    </row>
    <row r="29" spans="2:20" x14ac:dyDescent="0.25">
      <c r="B29" s="2">
        <v>26</v>
      </c>
      <c r="C29">
        <f>IF((SUMIF('Rendkívüli helyettesítés'!$D$14:$D$193,B29,'Rendkívüli helyettesítés'!$C$14:$C$193)-'Rendkívüli helyettesítés'!$A$8)&lt;0,0,(SUMIF('Rendkívüli helyettesítés'!$D$14:$D$193,B29,'Rendkívüli helyettesítés'!$C$14:$C$193)-'Rendkívüli helyettesítés'!$A$8))</f>
        <v>0</v>
      </c>
      <c r="D29">
        <f>SUMIF('Rendkívüli helyettesítés'!$D$14:$D$193,B29,'Rendkívüli helyettesítés'!$C$14:$C$193)</f>
        <v>0</v>
      </c>
      <c r="E29">
        <f>'Rendkívüli helyettesítés'!$A$8-VLOOKUP(CONCATENATE($B29,1),$O$4:$S$369,5,FALSE)</f>
        <v>2</v>
      </c>
      <c r="F29">
        <f t="shared" si="0"/>
        <v>2</v>
      </c>
      <c r="G29">
        <f t="shared" si="1"/>
        <v>2</v>
      </c>
      <c r="H29">
        <f t="shared" si="2"/>
        <v>2</v>
      </c>
      <c r="I29">
        <f t="shared" si="3"/>
        <v>2</v>
      </c>
      <c r="J29">
        <f t="shared" si="4"/>
        <v>2</v>
      </c>
      <c r="K29">
        <f t="shared" si="5"/>
        <v>2</v>
      </c>
      <c r="M29">
        <f>IF(AND(E29&lt;0,(D29+'Rendkívüli helyettesítés'!$A$8&lt;&gt;Munka2!E29)),1,0)+IF(AND(F29&lt;0,(E29&lt;&gt;Munka2!F29)),1,0)+IF(AND(G29&lt;0,(F29&lt;&gt;Munka2!G29)),1,0)+IF(AND(H29&lt;0,(G29&lt;&gt;Munka2!H29)),1,0)+IF(AND(I29&lt;0,(H29&lt;&gt;Munka2!I29)),1,0)+IF(AND(K29&lt;0,(I29&lt;&gt;Munka2!J29)),1,0)+IF(AND(K29&lt;0,(J29&lt;&gt;Munka2!K29)),1,0)</f>
        <v>0</v>
      </c>
      <c r="O29" t="str">
        <f t="shared" si="6"/>
        <v>394</v>
      </c>
      <c r="P29" s="1">
        <f t="shared" si="10"/>
        <v>43734</v>
      </c>
      <c r="Q29">
        <f t="shared" si="7"/>
        <v>39</v>
      </c>
      <c r="R29" t="e">
        <f>VLOOKUP(P29,'Rendkívüli helyettesítés'!$B$14:$C$193,2,FALSE)</f>
        <v>#N/A</v>
      </c>
      <c r="S29">
        <f t="shared" si="8"/>
        <v>0</v>
      </c>
      <c r="T29">
        <f t="shared" si="9"/>
        <v>4</v>
      </c>
    </row>
    <row r="30" spans="2:20" x14ac:dyDescent="0.25">
      <c r="B30" s="2">
        <v>27</v>
      </c>
      <c r="C30">
        <f>IF((SUMIF('Rendkívüli helyettesítés'!$D$14:$D$193,B30,'Rendkívüli helyettesítés'!$C$14:$C$193)-'Rendkívüli helyettesítés'!$A$8)&lt;0,0,(SUMIF('Rendkívüli helyettesítés'!$D$14:$D$193,B30,'Rendkívüli helyettesítés'!$C$14:$C$193)-'Rendkívüli helyettesítés'!$A$8))</f>
        <v>0</v>
      </c>
      <c r="D30">
        <f>SUMIF('Rendkívüli helyettesítés'!$D$14:$D$193,B30,'Rendkívüli helyettesítés'!$C$14:$C$193)</f>
        <v>0</v>
      </c>
      <c r="E30">
        <f>'Rendkívüli helyettesítés'!$A$8-VLOOKUP(CONCATENATE($B30,1),$O$4:$S$369,5,FALSE)</f>
        <v>2</v>
      </c>
      <c r="F30">
        <f t="shared" si="0"/>
        <v>2</v>
      </c>
      <c r="G30">
        <f t="shared" si="1"/>
        <v>2</v>
      </c>
      <c r="H30">
        <f t="shared" si="2"/>
        <v>2</v>
      </c>
      <c r="I30">
        <f t="shared" si="3"/>
        <v>2</v>
      </c>
      <c r="J30">
        <f t="shared" si="4"/>
        <v>2</v>
      </c>
      <c r="K30">
        <f t="shared" si="5"/>
        <v>2</v>
      </c>
      <c r="M30">
        <f>IF(AND(E30&lt;0,(D30+'Rendkívüli helyettesítés'!$A$8&lt;&gt;Munka2!E30)),1,0)+IF(AND(F30&lt;0,(E30&lt;&gt;Munka2!F30)),1,0)+IF(AND(G30&lt;0,(F30&lt;&gt;Munka2!G30)),1,0)+IF(AND(H30&lt;0,(G30&lt;&gt;Munka2!H30)),1,0)+IF(AND(I30&lt;0,(H30&lt;&gt;Munka2!I30)),1,0)+IF(AND(K30&lt;0,(I30&lt;&gt;Munka2!J30)),1,0)+IF(AND(K30&lt;0,(J30&lt;&gt;Munka2!K30)),1,0)</f>
        <v>0</v>
      </c>
      <c r="O30" t="str">
        <f t="shared" si="6"/>
        <v>395</v>
      </c>
      <c r="P30" s="1">
        <f t="shared" si="10"/>
        <v>43735</v>
      </c>
      <c r="Q30">
        <f t="shared" si="7"/>
        <v>39</v>
      </c>
      <c r="R30" t="e">
        <f>VLOOKUP(P30,'Rendkívüli helyettesítés'!$B$14:$C$193,2,FALSE)</f>
        <v>#N/A</v>
      </c>
      <c r="S30">
        <f t="shared" si="8"/>
        <v>0</v>
      </c>
      <c r="T30">
        <f t="shared" si="9"/>
        <v>5</v>
      </c>
    </row>
    <row r="31" spans="2:20" x14ac:dyDescent="0.25">
      <c r="B31" s="2">
        <v>28</v>
      </c>
      <c r="C31">
        <f>IF((SUMIF('Rendkívüli helyettesítés'!$D$14:$D$193,B31,'Rendkívüli helyettesítés'!$C$14:$C$193)-'Rendkívüli helyettesítés'!$A$8)&lt;0,0,(SUMIF('Rendkívüli helyettesítés'!$D$14:$D$193,B31,'Rendkívüli helyettesítés'!$C$14:$C$193)-'Rendkívüli helyettesítés'!$A$8))</f>
        <v>0</v>
      </c>
      <c r="D31">
        <f>SUMIF('Rendkívüli helyettesítés'!$D$14:$D$193,B31,'Rendkívüli helyettesítés'!$C$14:$C$193)</f>
        <v>0</v>
      </c>
      <c r="E31">
        <f>'Rendkívüli helyettesítés'!$A$8-VLOOKUP(CONCATENATE($B31,1),$O$4:$S$369,5,FALSE)</f>
        <v>2</v>
      </c>
      <c r="F31">
        <f t="shared" si="0"/>
        <v>2</v>
      </c>
      <c r="G31">
        <f t="shared" si="1"/>
        <v>2</v>
      </c>
      <c r="H31">
        <f t="shared" si="2"/>
        <v>2</v>
      </c>
      <c r="I31">
        <f t="shared" si="3"/>
        <v>2</v>
      </c>
      <c r="J31">
        <f t="shared" si="4"/>
        <v>2</v>
      </c>
      <c r="K31">
        <f t="shared" si="5"/>
        <v>2</v>
      </c>
      <c r="M31">
        <f>IF(AND(E31&lt;0,(D31+'Rendkívüli helyettesítés'!$A$8&lt;&gt;Munka2!E31)),1,0)+IF(AND(F31&lt;0,(E31&lt;&gt;Munka2!F31)),1,0)+IF(AND(G31&lt;0,(F31&lt;&gt;Munka2!G31)),1,0)+IF(AND(H31&lt;0,(G31&lt;&gt;Munka2!H31)),1,0)+IF(AND(I31&lt;0,(H31&lt;&gt;Munka2!I31)),1,0)+IF(AND(K31&lt;0,(I31&lt;&gt;Munka2!J31)),1,0)+IF(AND(K31&lt;0,(J31&lt;&gt;Munka2!K31)),1,0)</f>
        <v>0</v>
      </c>
      <c r="O31" t="str">
        <f t="shared" si="6"/>
        <v>396</v>
      </c>
      <c r="P31" s="1">
        <f t="shared" si="10"/>
        <v>43736</v>
      </c>
      <c r="Q31">
        <f t="shared" si="7"/>
        <v>39</v>
      </c>
      <c r="R31" t="e">
        <f>VLOOKUP(P31,'Rendkívüli helyettesítés'!$B$14:$C$193,2,FALSE)</f>
        <v>#N/A</v>
      </c>
      <c r="S31">
        <f t="shared" si="8"/>
        <v>0</v>
      </c>
      <c r="T31">
        <f t="shared" si="9"/>
        <v>6</v>
      </c>
    </row>
    <row r="32" spans="2:20" x14ac:dyDescent="0.25">
      <c r="B32" s="2">
        <v>29</v>
      </c>
      <c r="C32">
        <f>IF((SUMIF('Rendkívüli helyettesítés'!$D$14:$D$193,B32,'Rendkívüli helyettesítés'!$C$14:$C$193)-'Rendkívüli helyettesítés'!$A$8)&lt;0,0,(SUMIF('Rendkívüli helyettesítés'!$D$14:$D$193,B32,'Rendkívüli helyettesítés'!$C$14:$C$193)-'Rendkívüli helyettesítés'!$A$8))</f>
        <v>0</v>
      </c>
      <c r="D32">
        <f>SUMIF('Rendkívüli helyettesítés'!$D$14:$D$193,B32,'Rendkívüli helyettesítés'!$C$14:$C$193)</f>
        <v>0</v>
      </c>
      <c r="E32">
        <f>'Rendkívüli helyettesítés'!$A$8-VLOOKUP(CONCATENATE($B32,1),$O$4:$S$369,5,FALSE)</f>
        <v>2</v>
      </c>
      <c r="F32">
        <f t="shared" si="0"/>
        <v>2</v>
      </c>
      <c r="G32">
        <f t="shared" si="1"/>
        <v>2</v>
      </c>
      <c r="H32">
        <f t="shared" si="2"/>
        <v>2</v>
      </c>
      <c r="I32">
        <f t="shared" si="3"/>
        <v>2</v>
      </c>
      <c r="J32">
        <f t="shared" si="4"/>
        <v>2</v>
      </c>
      <c r="K32">
        <f t="shared" si="5"/>
        <v>2</v>
      </c>
      <c r="M32">
        <f>IF(AND(E32&lt;0,(D32+'Rendkívüli helyettesítés'!$A$8&lt;&gt;Munka2!E32)),1,0)+IF(AND(F32&lt;0,(E32&lt;&gt;Munka2!F32)),1,0)+IF(AND(G32&lt;0,(F32&lt;&gt;Munka2!G32)),1,0)+IF(AND(H32&lt;0,(G32&lt;&gt;Munka2!H32)),1,0)+IF(AND(I32&lt;0,(H32&lt;&gt;Munka2!I32)),1,0)+IF(AND(K32&lt;0,(I32&lt;&gt;Munka2!J32)),1,0)+IF(AND(K32&lt;0,(J32&lt;&gt;Munka2!K32)),1,0)</f>
        <v>0</v>
      </c>
      <c r="O32" t="str">
        <f t="shared" si="6"/>
        <v>397</v>
      </c>
      <c r="P32" s="1">
        <f t="shared" si="10"/>
        <v>43737</v>
      </c>
      <c r="Q32">
        <f t="shared" si="7"/>
        <v>39</v>
      </c>
      <c r="R32" t="e">
        <f>VLOOKUP(P32,'Rendkívüli helyettesítés'!$B$14:$C$193,2,FALSE)</f>
        <v>#N/A</v>
      </c>
      <c r="S32">
        <f t="shared" si="8"/>
        <v>0</v>
      </c>
      <c r="T32">
        <f t="shared" si="9"/>
        <v>7</v>
      </c>
    </row>
    <row r="33" spans="2:20" x14ac:dyDescent="0.25">
      <c r="B33" s="2">
        <v>30</v>
      </c>
      <c r="C33">
        <f>IF((SUMIF('Rendkívüli helyettesítés'!$D$14:$D$193,B33,'Rendkívüli helyettesítés'!$C$14:$C$193)-'Rendkívüli helyettesítés'!$A$8)&lt;0,0,(SUMIF('Rendkívüli helyettesítés'!$D$14:$D$193,B33,'Rendkívüli helyettesítés'!$C$14:$C$193)-'Rendkívüli helyettesítés'!$A$8))</f>
        <v>0</v>
      </c>
      <c r="D33">
        <f>SUMIF('Rendkívüli helyettesítés'!$D$14:$D$193,B33,'Rendkívüli helyettesítés'!$C$14:$C$193)</f>
        <v>0</v>
      </c>
      <c r="E33">
        <f>'Rendkívüli helyettesítés'!$A$8-VLOOKUP(CONCATENATE($B33,1),$O$4:$S$369,5,FALSE)</f>
        <v>2</v>
      </c>
      <c r="F33">
        <f t="shared" si="0"/>
        <v>2</v>
      </c>
      <c r="G33">
        <f t="shared" si="1"/>
        <v>2</v>
      </c>
      <c r="H33">
        <f t="shared" si="2"/>
        <v>2</v>
      </c>
      <c r="I33">
        <f t="shared" si="3"/>
        <v>2</v>
      </c>
      <c r="J33">
        <f t="shared" si="4"/>
        <v>2</v>
      </c>
      <c r="K33">
        <f t="shared" si="5"/>
        <v>2</v>
      </c>
      <c r="M33">
        <f>IF(AND(E33&lt;0,(D33+'Rendkívüli helyettesítés'!$A$8&lt;&gt;Munka2!E33)),1,0)+IF(AND(F33&lt;0,(E33&lt;&gt;Munka2!F33)),1,0)+IF(AND(G33&lt;0,(F33&lt;&gt;Munka2!G33)),1,0)+IF(AND(H33&lt;0,(G33&lt;&gt;Munka2!H33)),1,0)+IF(AND(I33&lt;0,(H33&lt;&gt;Munka2!I33)),1,0)+IF(AND(K33&lt;0,(I33&lt;&gt;Munka2!J33)),1,0)+IF(AND(K33&lt;0,(J33&lt;&gt;Munka2!K33)),1,0)</f>
        <v>0</v>
      </c>
      <c r="O33" t="str">
        <f t="shared" si="6"/>
        <v>401</v>
      </c>
      <c r="P33" s="1">
        <f t="shared" si="10"/>
        <v>43738</v>
      </c>
      <c r="Q33">
        <f t="shared" si="7"/>
        <v>40</v>
      </c>
      <c r="R33" t="e">
        <f>VLOOKUP(P33,'Rendkívüli helyettesítés'!$B$14:$C$193,2,FALSE)</f>
        <v>#N/A</v>
      </c>
      <c r="S33">
        <f t="shared" si="8"/>
        <v>0</v>
      </c>
      <c r="T33">
        <f t="shared" si="9"/>
        <v>1</v>
      </c>
    </row>
    <row r="34" spans="2:20" x14ac:dyDescent="0.25">
      <c r="B34" s="2">
        <v>31</v>
      </c>
      <c r="C34">
        <f>IF((SUMIF('Rendkívüli helyettesítés'!$D$14:$D$193,B34,'Rendkívüli helyettesítés'!$C$14:$C$193)-'Rendkívüli helyettesítés'!$A$8)&lt;0,0,(SUMIF('Rendkívüli helyettesítés'!$D$14:$D$193,B34,'Rendkívüli helyettesítés'!$C$14:$C$193)-'Rendkívüli helyettesítés'!$A$8))</f>
        <v>0</v>
      </c>
      <c r="D34">
        <f>SUMIF('Rendkívüli helyettesítés'!$D$14:$D$193,B34,'Rendkívüli helyettesítés'!$C$14:$C$193)</f>
        <v>0</v>
      </c>
      <c r="E34">
        <f>'Rendkívüli helyettesítés'!$A$8-VLOOKUP(CONCATENATE($B34,1),$O$4:$S$369,5,FALSE)</f>
        <v>2</v>
      </c>
      <c r="F34">
        <f t="shared" si="0"/>
        <v>2</v>
      </c>
      <c r="G34">
        <f t="shared" si="1"/>
        <v>2</v>
      </c>
      <c r="H34">
        <f t="shared" si="2"/>
        <v>2</v>
      </c>
      <c r="I34">
        <f t="shared" si="3"/>
        <v>2</v>
      </c>
      <c r="J34">
        <f t="shared" si="4"/>
        <v>2</v>
      </c>
      <c r="K34">
        <f t="shared" si="5"/>
        <v>2</v>
      </c>
      <c r="M34">
        <f>IF(AND(E34&lt;0,(D34+'Rendkívüli helyettesítés'!$A$8&lt;&gt;Munka2!E34)),1,0)+IF(AND(F34&lt;0,(E34&lt;&gt;Munka2!F34)),1,0)+IF(AND(G34&lt;0,(F34&lt;&gt;Munka2!G34)),1,0)+IF(AND(H34&lt;0,(G34&lt;&gt;Munka2!H34)),1,0)+IF(AND(I34&lt;0,(H34&lt;&gt;Munka2!I34)),1,0)+IF(AND(K34&lt;0,(I34&lt;&gt;Munka2!J34)),1,0)+IF(AND(K34&lt;0,(J34&lt;&gt;Munka2!K34)),1,0)</f>
        <v>0</v>
      </c>
      <c r="O34" t="str">
        <f t="shared" si="6"/>
        <v>402</v>
      </c>
      <c r="P34" s="1">
        <f t="shared" si="10"/>
        <v>43739</v>
      </c>
      <c r="Q34">
        <f t="shared" si="7"/>
        <v>40</v>
      </c>
      <c r="R34" t="e">
        <f>VLOOKUP(P34,'Rendkívüli helyettesítés'!$B$14:$C$193,2,FALSE)</f>
        <v>#N/A</v>
      </c>
      <c r="S34">
        <f t="shared" si="8"/>
        <v>0</v>
      </c>
      <c r="T34">
        <f t="shared" si="9"/>
        <v>2</v>
      </c>
    </row>
    <row r="35" spans="2:20" x14ac:dyDescent="0.25">
      <c r="B35" s="2">
        <v>32</v>
      </c>
      <c r="C35">
        <f>IF((SUMIF('Rendkívüli helyettesítés'!$D$14:$D$193,B35,'Rendkívüli helyettesítés'!$C$14:$C$193)-'Rendkívüli helyettesítés'!$A$8)&lt;0,0,(SUMIF('Rendkívüli helyettesítés'!$D$14:$D$193,B35,'Rendkívüli helyettesítés'!$C$14:$C$193)-'Rendkívüli helyettesítés'!$A$8))</f>
        <v>0</v>
      </c>
      <c r="D35">
        <f>SUMIF('Rendkívüli helyettesítés'!$D$14:$D$193,B35,'Rendkívüli helyettesítés'!$C$14:$C$193)</f>
        <v>0</v>
      </c>
      <c r="E35">
        <f>'Rendkívüli helyettesítés'!$A$8-VLOOKUP(CONCATENATE($B35,1),$O$4:$S$369,5,FALSE)</f>
        <v>2</v>
      </c>
      <c r="F35">
        <f t="shared" si="0"/>
        <v>2</v>
      </c>
      <c r="G35">
        <f t="shared" si="1"/>
        <v>2</v>
      </c>
      <c r="H35">
        <f t="shared" si="2"/>
        <v>2</v>
      </c>
      <c r="I35">
        <f t="shared" si="3"/>
        <v>2</v>
      </c>
      <c r="J35">
        <f t="shared" si="4"/>
        <v>2</v>
      </c>
      <c r="K35">
        <f t="shared" si="5"/>
        <v>2</v>
      </c>
      <c r="M35">
        <f>IF(AND(E35&lt;0,(D35+'Rendkívüli helyettesítés'!$A$8&lt;&gt;Munka2!E35)),1,0)+IF(AND(F35&lt;0,(E35&lt;&gt;Munka2!F35)),1,0)+IF(AND(G35&lt;0,(F35&lt;&gt;Munka2!G35)),1,0)+IF(AND(H35&lt;0,(G35&lt;&gt;Munka2!H35)),1,0)+IF(AND(I35&lt;0,(H35&lt;&gt;Munka2!I35)),1,0)+IF(AND(K35&lt;0,(I35&lt;&gt;Munka2!J35)),1,0)+IF(AND(K35&lt;0,(J35&lt;&gt;Munka2!K35)),1,0)</f>
        <v>0</v>
      </c>
      <c r="O35" t="str">
        <f t="shared" si="6"/>
        <v>403</v>
      </c>
      <c r="P35" s="1">
        <f t="shared" si="10"/>
        <v>43740</v>
      </c>
      <c r="Q35">
        <f t="shared" si="7"/>
        <v>40</v>
      </c>
      <c r="R35" t="e">
        <f>VLOOKUP(P35,'Rendkívüli helyettesítés'!$B$14:$C$193,2,FALSE)</f>
        <v>#N/A</v>
      </c>
      <c r="S35">
        <f t="shared" si="8"/>
        <v>0</v>
      </c>
      <c r="T35">
        <f t="shared" si="9"/>
        <v>3</v>
      </c>
    </row>
    <row r="36" spans="2:20" x14ac:dyDescent="0.25">
      <c r="B36" s="2">
        <v>33</v>
      </c>
      <c r="C36">
        <f>IF((SUMIF('Rendkívüli helyettesítés'!$D$14:$D$193,B36,'Rendkívüli helyettesítés'!$C$14:$C$193)-'Rendkívüli helyettesítés'!$A$8)&lt;0,0,(SUMIF('Rendkívüli helyettesítés'!$D$14:$D$193,B36,'Rendkívüli helyettesítés'!$C$14:$C$193)-'Rendkívüli helyettesítés'!$A$8))</f>
        <v>0</v>
      </c>
      <c r="D36">
        <f>SUMIF('Rendkívüli helyettesítés'!$D$14:$D$193,B36,'Rendkívüli helyettesítés'!$C$14:$C$193)</f>
        <v>0</v>
      </c>
      <c r="E36">
        <f>'Rendkívüli helyettesítés'!$A$8-VLOOKUP(CONCATENATE($B36,1),$O$4:$S$369,5,FALSE)</f>
        <v>2</v>
      </c>
      <c r="F36">
        <f t="shared" si="0"/>
        <v>2</v>
      </c>
      <c r="G36">
        <f t="shared" si="1"/>
        <v>2</v>
      </c>
      <c r="H36">
        <f t="shared" si="2"/>
        <v>2</v>
      </c>
      <c r="I36">
        <f t="shared" si="3"/>
        <v>2</v>
      </c>
      <c r="J36">
        <f t="shared" si="4"/>
        <v>2</v>
      </c>
      <c r="K36">
        <f t="shared" si="5"/>
        <v>2</v>
      </c>
      <c r="M36">
        <f>IF(AND(E36&lt;0,(D36+'Rendkívüli helyettesítés'!$A$8&lt;&gt;Munka2!E36)),1,0)+IF(AND(F36&lt;0,(E36&lt;&gt;Munka2!F36)),1,0)+IF(AND(G36&lt;0,(F36&lt;&gt;Munka2!G36)),1,0)+IF(AND(H36&lt;0,(G36&lt;&gt;Munka2!H36)),1,0)+IF(AND(I36&lt;0,(H36&lt;&gt;Munka2!I36)),1,0)+IF(AND(K36&lt;0,(I36&lt;&gt;Munka2!J36)),1,0)+IF(AND(K36&lt;0,(J36&lt;&gt;Munka2!K36)),1,0)</f>
        <v>0</v>
      </c>
      <c r="O36" t="str">
        <f t="shared" si="6"/>
        <v>404</v>
      </c>
      <c r="P36" s="1">
        <f t="shared" si="10"/>
        <v>43741</v>
      </c>
      <c r="Q36">
        <f t="shared" si="7"/>
        <v>40</v>
      </c>
      <c r="R36" t="e">
        <f>VLOOKUP(P36,'Rendkívüli helyettesítés'!$B$14:$C$193,2,FALSE)</f>
        <v>#N/A</v>
      </c>
      <c r="S36">
        <f t="shared" si="8"/>
        <v>0</v>
      </c>
      <c r="T36">
        <f t="shared" si="9"/>
        <v>4</v>
      </c>
    </row>
    <row r="37" spans="2:20" x14ac:dyDescent="0.25">
      <c r="B37" s="2">
        <v>34</v>
      </c>
      <c r="C37">
        <f>IF((SUMIF('Rendkívüli helyettesítés'!$D$14:$D$193,B37,'Rendkívüli helyettesítés'!$C$14:$C$193)-'Rendkívüli helyettesítés'!$A$8)&lt;0,0,(SUMIF('Rendkívüli helyettesítés'!$D$14:$D$193,B37,'Rendkívüli helyettesítés'!$C$14:$C$193)-'Rendkívüli helyettesítés'!$A$8))</f>
        <v>0</v>
      </c>
      <c r="D37">
        <f>SUMIF('Rendkívüli helyettesítés'!$D$14:$D$193,B37,'Rendkívüli helyettesítés'!$C$14:$C$193)</f>
        <v>0</v>
      </c>
      <c r="E37">
        <f>'Rendkívüli helyettesítés'!$A$8-VLOOKUP(CONCATENATE($B37,1),$O$4:$S$369,5,FALSE)</f>
        <v>2</v>
      </c>
      <c r="F37">
        <f t="shared" si="0"/>
        <v>2</v>
      </c>
      <c r="G37">
        <f t="shared" si="1"/>
        <v>2</v>
      </c>
      <c r="H37">
        <f t="shared" si="2"/>
        <v>2</v>
      </c>
      <c r="I37">
        <f t="shared" si="3"/>
        <v>2</v>
      </c>
      <c r="J37">
        <f t="shared" si="4"/>
        <v>2</v>
      </c>
      <c r="K37">
        <f t="shared" si="5"/>
        <v>2</v>
      </c>
      <c r="M37">
        <f>IF(AND(E37&lt;0,(D37+'Rendkívüli helyettesítés'!$A$8&lt;&gt;Munka2!E37)),1,0)+IF(AND(F37&lt;0,(E37&lt;&gt;Munka2!F37)),1,0)+IF(AND(G37&lt;0,(F37&lt;&gt;Munka2!G37)),1,0)+IF(AND(H37&lt;0,(G37&lt;&gt;Munka2!H37)),1,0)+IF(AND(I37&lt;0,(H37&lt;&gt;Munka2!I37)),1,0)+IF(AND(K37&lt;0,(I37&lt;&gt;Munka2!J37)),1,0)+IF(AND(K37&lt;0,(J37&lt;&gt;Munka2!K37)),1,0)</f>
        <v>0</v>
      </c>
      <c r="O37" t="str">
        <f t="shared" si="6"/>
        <v>405</v>
      </c>
      <c r="P37" s="1">
        <f t="shared" si="10"/>
        <v>43742</v>
      </c>
      <c r="Q37">
        <f t="shared" si="7"/>
        <v>40</v>
      </c>
      <c r="R37" t="e">
        <f>VLOOKUP(P37,'Rendkívüli helyettesítés'!$B$14:$C$193,2,FALSE)</f>
        <v>#N/A</v>
      </c>
      <c r="S37">
        <f t="shared" si="8"/>
        <v>0</v>
      </c>
      <c r="T37">
        <f t="shared" si="9"/>
        <v>5</v>
      </c>
    </row>
    <row r="38" spans="2:20" x14ac:dyDescent="0.25">
      <c r="B38" s="2">
        <v>35</v>
      </c>
      <c r="C38">
        <f>IF((SUMIF('Rendkívüli helyettesítés'!$D$14:$D$193,B38,'Rendkívüli helyettesítés'!$C$14:$C$193)-'Rendkívüli helyettesítés'!$A$8)&lt;0,0,(SUMIF('Rendkívüli helyettesítés'!$D$14:$D$193,B38,'Rendkívüli helyettesítés'!$C$14:$C$193)-'Rendkívüli helyettesítés'!$A$8))</f>
        <v>0</v>
      </c>
      <c r="D38">
        <f>SUMIF('Rendkívüli helyettesítés'!$D$14:$D$193,B38,'Rendkívüli helyettesítés'!$C$14:$C$193)</f>
        <v>0</v>
      </c>
      <c r="E38">
        <f>'Rendkívüli helyettesítés'!$A$8-VLOOKUP(CONCATENATE($B38,1),$O$4:$S$369,5,FALSE)</f>
        <v>2</v>
      </c>
      <c r="F38">
        <f t="shared" si="0"/>
        <v>2</v>
      </c>
      <c r="G38">
        <f t="shared" si="1"/>
        <v>2</v>
      </c>
      <c r="H38">
        <f t="shared" si="2"/>
        <v>2</v>
      </c>
      <c r="I38">
        <f t="shared" si="3"/>
        <v>2</v>
      </c>
      <c r="J38">
        <f t="shared" si="4"/>
        <v>2</v>
      </c>
      <c r="K38">
        <f t="shared" si="5"/>
        <v>2</v>
      </c>
      <c r="M38">
        <f>IF(AND(E38&lt;0,(D38+'Rendkívüli helyettesítés'!$A$8&lt;&gt;Munka2!E38)),1,0)+IF(AND(F38&lt;0,(E38&lt;&gt;Munka2!F38)),1,0)+IF(AND(G38&lt;0,(F38&lt;&gt;Munka2!G38)),1,0)+IF(AND(H38&lt;0,(G38&lt;&gt;Munka2!H38)),1,0)+IF(AND(I38&lt;0,(H38&lt;&gt;Munka2!I38)),1,0)+IF(AND(K38&lt;0,(I38&lt;&gt;Munka2!J38)),1,0)+IF(AND(K38&lt;0,(J38&lt;&gt;Munka2!K38)),1,0)</f>
        <v>0</v>
      </c>
      <c r="O38" t="str">
        <f t="shared" si="6"/>
        <v>406</v>
      </c>
      <c r="P38" s="1">
        <f t="shared" si="10"/>
        <v>43743</v>
      </c>
      <c r="Q38">
        <f t="shared" si="7"/>
        <v>40</v>
      </c>
      <c r="R38" t="e">
        <f>VLOOKUP(P38,'Rendkívüli helyettesítés'!$B$14:$C$193,2,FALSE)</f>
        <v>#N/A</v>
      </c>
      <c r="S38">
        <f t="shared" si="8"/>
        <v>0</v>
      </c>
      <c r="T38">
        <f t="shared" si="9"/>
        <v>6</v>
      </c>
    </row>
    <row r="39" spans="2:20" x14ac:dyDescent="0.25">
      <c r="B39" s="2">
        <v>36</v>
      </c>
      <c r="C39">
        <f>IF((SUMIF('Rendkívüli helyettesítés'!$D$14:$D$193,B39,'Rendkívüli helyettesítés'!$C$14:$C$193)-'Rendkívüli helyettesítés'!$A$8)&lt;0,0,(SUMIF('Rendkívüli helyettesítés'!$D$14:$D$193,B39,'Rendkívüli helyettesítés'!$C$14:$C$193)-'Rendkívüli helyettesítés'!$A$8))</f>
        <v>0</v>
      </c>
      <c r="D39">
        <f>SUMIF('Rendkívüli helyettesítés'!$D$14:$D$193,B39,'Rendkívüli helyettesítés'!$C$14:$C$193)</f>
        <v>0</v>
      </c>
      <c r="E39">
        <f>'Rendkívüli helyettesítés'!$A$8-VLOOKUP(CONCATENATE($B39,1),$O$4:$S$369,5,FALSE)</f>
        <v>2</v>
      </c>
      <c r="F39">
        <f t="shared" si="0"/>
        <v>2</v>
      </c>
      <c r="G39">
        <f t="shared" si="1"/>
        <v>2</v>
      </c>
      <c r="H39">
        <f t="shared" si="2"/>
        <v>2</v>
      </c>
      <c r="I39">
        <f t="shared" si="3"/>
        <v>2</v>
      </c>
      <c r="J39">
        <f t="shared" si="4"/>
        <v>2</v>
      </c>
      <c r="K39">
        <f t="shared" si="5"/>
        <v>2</v>
      </c>
      <c r="M39">
        <f>IF(AND(E39&lt;0,(D39+'Rendkívüli helyettesítés'!$A$8&lt;&gt;Munka2!E39)),1,0)+IF(AND(F39&lt;0,(E39&lt;&gt;Munka2!F39)),1,0)+IF(AND(G39&lt;0,(F39&lt;&gt;Munka2!G39)),1,0)+IF(AND(H39&lt;0,(G39&lt;&gt;Munka2!H39)),1,0)+IF(AND(I39&lt;0,(H39&lt;&gt;Munka2!I39)),1,0)+IF(AND(K39&lt;0,(I39&lt;&gt;Munka2!J39)),1,0)+IF(AND(K39&lt;0,(J39&lt;&gt;Munka2!K39)),1,0)</f>
        <v>0</v>
      </c>
      <c r="O39" t="str">
        <f t="shared" si="6"/>
        <v>407</v>
      </c>
      <c r="P39" s="1">
        <f t="shared" si="10"/>
        <v>43744</v>
      </c>
      <c r="Q39">
        <f t="shared" si="7"/>
        <v>40</v>
      </c>
      <c r="R39" t="e">
        <f>VLOOKUP(P39,'Rendkívüli helyettesítés'!$B$14:$C$193,2,FALSE)</f>
        <v>#N/A</v>
      </c>
      <c r="S39">
        <f t="shared" si="8"/>
        <v>0</v>
      </c>
      <c r="T39">
        <f t="shared" si="9"/>
        <v>7</v>
      </c>
    </row>
    <row r="40" spans="2:20" x14ac:dyDescent="0.25">
      <c r="B40" s="2">
        <v>37</v>
      </c>
      <c r="C40">
        <f>IF((SUMIF('Rendkívüli helyettesítés'!$D$14:$D$193,B40,'Rendkívüli helyettesítés'!$C$14:$C$193)-'Rendkívüli helyettesítés'!$A$8)&lt;0,0,(SUMIF('Rendkívüli helyettesítés'!$D$14:$D$193,B40,'Rendkívüli helyettesítés'!$C$14:$C$193)-'Rendkívüli helyettesítés'!$A$8))</f>
        <v>0</v>
      </c>
      <c r="D40">
        <f>SUMIF('Rendkívüli helyettesítés'!$D$14:$D$193,B40,'Rendkívüli helyettesítés'!$C$14:$C$193)</f>
        <v>0</v>
      </c>
      <c r="E40">
        <f>'Rendkívüli helyettesítés'!$A$8-VLOOKUP(CONCATENATE($B40,1),$O$4:$S$369,5,FALSE)</f>
        <v>2</v>
      </c>
      <c r="F40">
        <f t="shared" si="0"/>
        <v>2</v>
      </c>
      <c r="G40">
        <f t="shared" si="1"/>
        <v>2</v>
      </c>
      <c r="H40">
        <f t="shared" si="2"/>
        <v>2</v>
      </c>
      <c r="I40">
        <f t="shared" si="3"/>
        <v>2</v>
      </c>
      <c r="J40">
        <f t="shared" si="4"/>
        <v>2</v>
      </c>
      <c r="K40">
        <f t="shared" si="5"/>
        <v>2</v>
      </c>
      <c r="M40">
        <f>IF(AND(E40&lt;0,(D40+'Rendkívüli helyettesítés'!$A$8&lt;&gt;Munka2!E40)),1,0)+IF(AND(F40&lt;0,(E40&lt;&gt;Munka2!F40)),1,0)+IF(AND(G40&lt;0,(F40&lt;&gt;Munka2!G40)),1,0)+IF(AND(H40&lt;0,(G40&lt;&gt;Munka2!H40)),1,0)+IF(AND(I40&lt;0,(H40&lt;&gt;Munka2!I40)),1,0)+IF(AND(K40&lt;0,(I40&lt;&gt;Munka2!J40)),1,0)+IF(AND(K40&lt;0,(J40&lt;&gt;Munka2!K40)),1,0)</f>
        <v>0</v>
      </c>
      <c r="O40" t="str">
        <f t="shared" si="6"/>
        <v>411</v>
      </c>
      <c r="P40" s="1">
        <f t="shared" si="10"/>
        <v>43745</v>
      </c>
      <c r="Q40">
        <f t="shared" si="7"/>
        <v>41</v>
      </c>
      <c r="R40" t="e">
        <f>VLOOKUP(P40,'Rendkívüli helyettesítés'!$B$14:$C$193,2,FALSE)</f>
        <v>#N/A</v>
      </c>
      <c r="S40">
        <f t="shared" si="8"/>
        <v>0</v>
      </c>
      <c r="T40">
        <f t="shared" si="9"/>
        <v>1</v>
      </c>
    </row>
    <row r="41" spans="2:20" x14ac:dyDescent="0.25">
      <c r="B41" s="2">
        <v>38</v>
      </c>
      <c r="C41">
        <f>IF((SUMIF('Rendkívüli helyettesítés'!$D$14:$D$193,B41,'Rendkívüli helyettesítés'!$C$14:$C$193)-'Rendkívüli helyettesítés'!$A$8)&lt;0,0,(SUMIF('Rendkívüli helyettesítés'!$D$14:$D$193,B41,'Rendkívüli helyettesítés'!$C$14:$C$193)-'Rendkívüli helyettesítés'!$A$8))</f>
        <v>0</v>
      </c>
      <c r="D41">
        <f>SUMIF('Rendkívüli helyettesítés'!$D$14:$D$193,B41,'Rendkívüli helyettesítés'!$C$14:$C$193)</f>
        <v>0</v>
      </c>
      <c r="E41">
        <f>'Rendkívüli helyettesítés'!$A$8-VLOOKUP(CONCATENATE($B41,1),$O$4:$S$369,5,FALSE)</f>
        <v>2</v>
      </c>
      <c r="F41">
        <f t="shared" si="0"/>
        <v>2</v>
      </c>
      <c r="G41">
        <f t="shared" si="1"/>
        <v>2</v>
      </c>
      <c r="H41">
        <f t="shared" si="2"/>
        <v>2</v>
      </c>
      <c r="I41">
        <f t="shared" si="3"/>
        <v>2</v>
      </c>
      <c r="J41">
        <f t="shared" si="4"/>
        <v>2</v>
      </c>
      <c r="K41">
        <f t="shared" si="5"/>
        <v>2</v>
      </c>
      <c r="M41">
        <f>IF(AND(E41&lt;0,(D41+'Rendkívüli helyettesítés'!$A$8&lt;&gt;Munka2!E41)),1,0)+IF(AND(F41&lt;0,(E41&lt;&gt;Munka2!F41)),1,0)+IF(AND(G41&lt;0,(F41&lt;&gt;Munka2!G41)),1,0)+IF(AND(H41&lt;0,(G41&lt;&gt;Munka2!H41)),1,0)+IF(AND(I41&lt;0,(H41&lt;&gt;Munka2!I41)),1,0)+IF(AND(K41&lt;0,(I41&lt;&gt;Munka2!J41)),1,0)+IF(AND(K41&lt;0,(J41&lt;&gt;Munka2!K41)),1,0)</f>
        <v>0</v>
      </c>
      <c r="O41" t="str">
        <f t="shared" si="6"/>
        <v>412</v>
      </c>
      <c r="P41" s="1">
        <f t="shared" si="10"/>
        <v>43746</v>
      </c>
      <c r="Q41">
        <f t="shared" si="7"/>
        <v>41</v>
      </c>
      <c r="R41" t="e">
        <f>VLOOKUP(P41,'Rendkívüli helyettesítés'!$B$14:$C$193,2,FALSE)</f>
        <v>#N/A</v>
      </c>
      <c r="S41">
        <f t="shared" si="8"/>
        <v>0</v>
      </c>
      <c r="T41">
        <f t="shared" si="9"/>
        <v>2</v>
      </c>
    </row>
    <row r="42" spans="2:20" x14ac:dyDescent="0.25">
      <c r="B42" s="2">
        <v>39</v>
      </c>
      <c r="C42">
        <f>IF((SUMIF('Rendkívüli helyettesítés'!$D$14:$D$193,B42,'Rendkívüli helyettesítés'!$C$14:$C$193)-'Rendkívüli helyettesítés'!$A$8)&lt;0,0,(SUMIF('Rendkívüli helyettesítés'!$D$14:$D$193,B42,'Rendkívüli helyettesítés'!$C$14:$C$193)-'Rendkívüli helyettesítés'!$A$8))</f>
        <v>0</v>
      </c>
      <c r="D42">
        <f>SUMIF('Rendkívüli helyettesítés'!$D$14:$D$193,B42,'Rendkívüli helyettesítés'!$C$14:$C$193)</f>
        <v>0</v>
      </c>
      <c r="E42">
        <f>'Rendkívüli helyettesítés'!$A$8-VLOOKUP(CONCATENATE($B42,1),$O$4:$S$369,5,FALSE)</f>
        <v>2</v>
      </c>
      <c r="F42">
        <f t="shared" si="0"/>
        <v>2</v>
      </c>
      <c r="G42">
        <f t="shared" si="1"/>
        <v>2</v>
      </c>
      <c r="H42">
        <f t="shared" si="2"/>
        <v>2</v>
      </c>
      <c r="I42">
        <f t="shared" si="3"/>
        <v>2</v>
      </c>
      <c r="J42">
        <f t="shared" si="4"/>
        <v>2</v>
      </c>
      <c r="K42">
        <f t="shared" si="5"/>
        <v>2</v>
      </c>
      <c r="M42">
        <f>IF(AND(E42&lt;0,(D42+'Rendkívüli helyettesítés'!$A$8&lt;&gt;Munka2!E42)),1,0)+IF(AND(F42&lt;0,(E42&lt;&gt;Munka2!F42)),1,0)+IF(AND(G42&lt;0,(F42&lt;&gt;Munka2!G42)),1,0)+IF(AND(H42&lt;0,(G42&lt;&gt;Munka2!H42)),1,0)+IF(AND(I42&lt;0,(H42&lt;&gt;Munka2!I42)),1,0)+IF(AND(K42&lt;0,(I42&lt;&gt;Munka2!J42)),1,0)+IF(AND(K42&lt;0,(J42&lt;&gt;Munka2!K42)),1,0)</f>
        <v>0</v>
      </c>
      <c r="O42" t="str">
        <f t="shared" si="6"/>
        <v>413</v>
      </c>
      <c r="P42" s="1">
        <f t="shared" si="10"/>
        <v>43747</v>
      </c>
      <c r="Q42">
        <f t="shared" si="7"/>
        <v>41</v>
      </c>
      <c r="R42" t="e">
        <f>VLOOKUP(P42,'Rendkívüli helyettesítés'!$B$14:$C$193,2,FALSE)</f>
        <v>#N/A</v>
      </c>
      <c r="S42">
        <f t="shared" si="8"/>
        <v>0</v>
      </c>
      <c r="T42">
        <f t="shared" si="9"/>
        <v>3</v>
      </c>
    </row>
    <row r="43" spans="2:20" x14ac:dyDescent="0.25">
      <c r="B43" s="2">
        <v>40</v>
      </c>
      <c r="C43">
        <f>IF((SUMIF('Rendkívüli helyettesítés'!$D$14:$D$193,B43,'Rendkívüli helyettesítés'!$C$14:$C$193)-'Rendkívüli helyettesítés'!$A$8)&lt;0,0,(SUMIF('Rendkívüli helyettesítés'!$D$14:$D$193,B43,'Rendkívüli helyettesítés'!$C$14:$C$193)-'Rendkívüli helyettesítés'!$A$8))</f>
        <v>0</v>
      </c>
      <c r="D43">
        <f>SUMIF('Rendkívüli helyettesítés'!$D$14:$D$193,B43,'Rendkívüli helyettesítés'!$C$14:$C$193)</f>
        <v>0</v>
      </c>
      <c r="E43">
        <f>'Rendkívüli helyettesítés'!$A$8-VLOOKUP(CONCATENATE($B43,1),$O$4:$S$369,5,FALSE)</f>
        <v>2</v>
      </c>
      <c r="F43">
        <f t="shared" si="0"/>
        <v>2</v>
      </c>
      <c r="G43">
        <f t="shared" si="1"/>
        <v>2</v>
      </c>
      <c r="H43">
        <f t="shared" si="2"/>
        <v>2</v>
      </c>
      <c r="I43">
        <f t="shared" si="3"/>
        <v>2</v>
      </c>
      <c r="J43">
        <f t="shared" si="4"/>
        <v>2</v>
      </c>
      <c r="K43">
        <f t="shared" si="5"/>
        <v>2</v>
      </c>
      <c r="M43">
        <f>IF(AND(E43&lt;0,(D43+'Rendkívüli helyettesítés'!$A$8&lt;&gt;Munka2!E43)),1,0)+IF(AND(F43&lt;0,(E43&lt;&gt;Munka2!F43)),1,0)+IF(AND(G43&lt;0,(F43&lt;&gt;Munka2!G43)),1,0)+IF(AND(H43&lt;0,(G43&lt;&gt;Munka2!H43)),1,0)+IF(AND(I43&lt;0,(H43&lt;&gt;Munka2!I43)),1,0)+IF(AND(K43&lt;0,(I43&lt;&gt;Munka2!J43)),1,0)+IF(AND(K43&lt;0,(J43&lt;&gt;Munka2!K43)),1,0)</f>
        <v>0</v>
      </c>
      <c r="O43" t="str">
        <f t="shared" si="6"/>
        <v>414</v>
      </c>
      <c r="P43" s="1">
        <f t="shared" si="10"/>
        <v>43748</v>
      </c>
      <c r="Q43">
        <f t="shared" si="7"/>
        <v>41</v>
      </c>
      <c r="R43" t="e">
        <f>VLOOKUP(P43,'Rendkívüli helyettesítés'!$B$14:$C$193,2,FALSE)</f>
        <v>#N/A</v>
      </c>
      <c r="S43">
        <f t="shared" si="8"/>
        <v>0</v>
      </c>
      <c r="T43">
        <f t="shared" si="9"/>
        <v>4</v>
      </c>
    </row>
    <row r="44" spans="2:20" x14ac:dyDescent="0.25">
      <c r="B44" s="2">
        <v>41</v>
      </c>
      <c r="C44">
        <f>IF((SUMIF('Rendkívüli helyettesítés'!$D$14:$D$193,B44,'Rendkívüli helyettesítés'!$C$14:$C$193)-'Rendkívüli helyettesítés'!$A$8)&lt;0,0,(SUMIF('Rendkívüli helyettesítés'!$D$14:$D$193,B44,'Rendkívüli helyettesítés'!$C$14:$C$193)-'Rendkívüli helyettesítés'!$A$8))</f>
        <v>0</v>
      </c>
      <c r="D44">
        <f>SUMIF('Rendkívüli helyettesítés'!$D$14:$D$193,B44,'Rendkívüli helyettesítés'!$C$14:$C$193)</f>
        <v>0</v>
      </c>
      <c r="E44">
        <f>'Rendkívüli helyettesítés'!$A$8-VLOOKUP(CONCATENATE($B44,1),$O$4:$S$369,5,FALSE)</f>
        <v>2</v>
      </c>
      <c r="F44">
        <f t="shared" si="0"/>
        <v>2</v>
      </c>
      <c r="G44">
        <f t="shared" si="1"/>
        <v>2</v>
      </c>
      <c r="H44">
        <f t="shared" si="2"/>
        <v>2</v>
      </c>
      <c r="I44">
        <f t="shared" si="3"/>
        <v>2</v>
      </c>
      <c r="J44">
        <f t="shared" si="4"/>
        <v>2</v>
      </c>
      <c r="K44">
        <f t="shared" si="5"/>
        <v>2</v>
      </c>
      <c r="M44">
        <f>IF(AND(E44&lt;0,(D44+'Rendkívüli helyettesítés'!$A$8&lt;&gt;Munka2!E44)),1,0)+IF(AND(F44&lt;0,(E44&lt;&gt;Munka2!F44)),1,0)+IF(AND(G44&lt;0,(F44&lt;&gt;Munka2!G44)),1,0)+IF(AND(H44&lt;0,(G44&lt;&gt;Munka2!H44)),1,0)+IF(AND(I44&lt;0,(H44&lt;&gt;Munka2!I44)),1,0)+IF(AND(K44&lt;0,(I44&lt;&gt;Munka2!J44)),1,0)+IF(AND(K44&lt;0,(J44&lt;&gt;Munka2!K44)),1,0)</f>
        <v>0</v>
      </c>
      <c r="O44" t="str">
        <f t="shared" si="6"/>
        <v>415</v>
      </c>
      <c r="P44" s="1">
        <f t="shared" si="10"/>
        <v>43749</v>
      </c>
      <c r="Q44">
        <f t="shared" si="7"/>
        <v>41</v>
      </c>
      <c r="R44" t="e">
        <f>VLOOKUP(P44,'Rendkívüli helyettesítés'!$B$14:$C$193,2,FALSE)</f>
        <v>#N/A</v>
      </c>
      <c r="S44">
        <f t="shared" si="8"/>
        <v>0</v>
      </c>
      <c r="T44">
        <f t="shared" si="9"/>
        <v>5</v>
      </c>
    </row>
    <row r="45" spans="2:20" x14ac:dyDescent="0.25">
      <c r="B45" s="2">
        <v>42</v>
      </c>
      <c r="C45">
        <f>IF((SUMIF('Rendkívüli helyettesítés'!$D$14:$D$193,B45,'Rendkívüli helyettesítés'!$C$14:$C$193)-'Rendkívüli helyettesítés'!$A$8)&lt;0,0,(SUMIF('Rendkívüli helyettesítés'!$D$14:$D$193,B45,'Rendkívüli helyettesítés'!$C$14:$C$193)-'Rendkívüli helyettesítés'!$A$8))</f>
        <v>0</v>
      </c>
      <c r="D45">
        <f>SUMIF('Rendkívüli helyettesítés'!$D$14:$D$193,B45,'Rendkívüli helyettesítés'!$C$14:$C$193)</f>
        <v>0</v>
      </c>
      <c r="E45">
        <f>'Rendkívüli helyettesítés'!$A$8-VLOOKUP(CONCATENATE($B45,1),$O$4:$S$369,5,FALSE)</f>
        <v>2</v>
      </c>
      <c r="F45">
        <f t="shared" si="0"/>
        <v>2</v>
      </c>
      <c r="G45">
        <f t="shared" si="1"/>
        <v>2</v>
      </c>
      <c r="H45">
        <f t="shared" si="2"/>
        <v>2</v>
      </c>
      <c r="I45">
        <f t="shared" si="3"/>
        <v>2</v>
      </c>
      <c r="J45">
        <f t="shared" si="4"/>
        <v>2</v>
      </c>
      <c r="K45">
        <f t="shared" si="5"/>
        <v>2</v>
      </c>
      <c r="M45">
        <f>IF(AND(E45&lt;0,(D45+'Rendkívüli helyettesítés'!$A$8&lt;&gt;Munka2!E45)),1,0)+IF(AND(F45&lt;0,(E45&lt;&gt;Munka2!F45)),1,0)+IF(AND(G45&lt;0,(F45&lt;&gt;Munka2!G45)),1,0)+IF(AND(H45&lt;0,(G45&lt;&gt;Munka2!H45)),1,0)+IF(AND(I45&lt;0,(H45&lt;&gt;Munka2!I45)),1,0)+IF(AND(K45&lt;0,(I45&lt;&gt;Munka2!J45)),1,0)+IF(AND(K45&lt;0,(J45&lt;&gt;Munka2!K45)),1,0)</f>
        <v>0</v>
      </c>
      <c r="O45" t="str">
        <f t="shared" si="6"/>
        <v>416</v>
      </c>
      <c r="P45" s="1">
        <f t="shared" si="10"/>
        <v>43750</v>
      </c>
      <c r="Q45">
        <f t="shared" si="7"/>
        <v>41</v>
      </c>
      <c r="R45" t="e">
        <f>VLOOKUP(P45,'Rendkívüli helyettesítés'!$B$14:$C$193,2,FALSE)</f>
        <v>#N/A</v>
      </c>
      <c r="S45">
        <f t="shared" si="8"/>
        <v>0</v>
      </c>
      <c r="T45">
        <f t="shared" si="9"/>
        <v>6</v>
      </c>
    </row>
    <row r="46" spans="2:20" x14ac:dyDescent="0.25">
      <c r="B46" s="2">
        <v>43</v>
      </c>
      <c r="C46">
        <f>IF((SUMIF('Rendkívüli helyettesítés'!$D$14:$D$193,B46,'Rendkívüli helyettesítés'!$C$14:$C$193)-'Rendkívüli helyettesítés'!$A$8)&lt;0,0,(SUMIF('Rendkívüli helyettesítés'!$D$14:$D$193,B46,'Rendkívüli helyettesítés'!$C$14:$C$193)-'Rendkívüli helyettesítés'!$A$8))</f>
        <v>0</v>
      </c>
      <c r="D46">
        <f>SUMIF('Rendkívüli helyettesítés'!$D$14:$D$193,B46,'Rendkívüli helyettesítés'!$C$14:$C$193)</f>
        <v>0</v>
      </c>
      <c r="E46">
        <f>'Rendkívüli helyettesítés'!$A$8-VLOOKUP(CONCATENATE($B46,1),$O$4:$S$369,5,FALSE)</f>
        <v>2</v>
      </c>
      <c r="F46">
        <f t="shared" si="0"/>
        <v>2</v>
      </c>
      <c r="G46">
        <f t="shared" si="1"/>
        <v>2</v>
      </c>
      <c r="H46">
        <f t="shared" si="2"/>
        <v>2</v>
      </c>
      <c r="I46">
        <f t="shared" si="3"/>
        <v>2</v>
      </c>
      <c r="J46">
        <f t="shared" si="4"/>
        <v>2</v>
      </c>
      <c r="K46">
        <f t="shared" si="5"/>
        <v>2</v>
      </c>
      <c r="M46">
        <f>IF(AND(E46&lt;0,(D46+'Rendkívüli helyettesítés'!$A$8&lt;&gt;Munka2!E46)),1,0)+IF(AND(F46&lt;0,(E46&lt;&gt;Munka2!F46)),1,0)+IF(AND(G46&lt;0,(F46&lt;&gt;Munka2!G46)),1,0)+IF(AND(H46&lt;0,(G46&lt;&gt;Munka2!H46)),1,0)+IF(AND(I46&lt;0,(H46&lt;&gt;Munka2!I46)),1,0)+IF(AND(K46&lt;0,(I46&lt;&gt;Munka2!J46)),1,0)+IF(AND(K46&lt;0,(J46&lt;&gt;Munka2!K46)),1,0)</f>
        <v>0</v>
      </c>
      <c r="O46" t="str">
        <f t="shared" si="6"/>
        <v>417</v>
      </c>
      <c r="P46" s="1">
        <f t="shared" si="10"/>
        <v>43751</v>
      </c>
      <c r="Q46">
        <f t="shared" si="7"/>
        <v>41</v>
      </c>
      <c r="R46" t="e">
        <f>VLOOKUP(P46,'Rendkívüli helyettesítés'!$B$14:$C$193,2,FALSE)</f>
        <v>#N/A</v>
      </c>
      <c r="S46">
        <f t="shared" si="8"/>
        <v>0</v>
      </c>
      <c r="T46">
        <f t="shared" si="9"/>
        <v>7</v>
      </c>
    </row>
    <row r="47" spans="2:20" x14ac:dyDescent="0.25">
      <c r="B47" s="2">
        <v>44</v>
      </c>
      <c r="C47">
        <f>IF((SUMIF('Rendkívüli helyettesítés'!$D$14:$D$193,B47,'Rendkívüli helyettesítés'!$C$14:$C$193)-'Rendkívüli helyettesítés'!$A$8)&lt;0,0,(SUMIF('Rendkívüli helyettesítés'!$D$14:$D$193,B47,'Rendkívüli helyettesítés'!$C$14:$C$193)-'Rendkívüli helyettesítés'!$A$8))</f>
        <v>0</v>
      </c>
      <c r="D47">
        <f>SUMIF('Rendkívüli helyettesítés'!$D$14:$D$193,B47,'Rendkívüli helyettesítés'!$C$14:$C$193)</f>
        <v>0</v>
      </c>
      <c r="E47">
        <f>'Rendkívüli helyettesítés'!$A$8-VLOOKUP(CONCATENATE($B47,1),$O$4:$S$369,5,FALSE)</f>
        <v>2</v>
      </c>
      <c r="F47">
        <f t="shared" si="0"/>
        <v>2</v>
      </c>
      <c r="G47">
        <f t="shared" si="1"/>
        <v>2</v>
      </c>
      <c r="H47">
        <f t="shared" si="2"/>
        <v>2</v>
      </c>
      <c r="I47">
        <f t="shared" si="3"/>
        <v>2</v>
      </c>
      <c r="J47">
        <f t="shared" si="4"/>
        <v>2</v>
      </c>
      <c r="K47">
        <f t="shared" si="5"/>
        <v>2</v>
      </c>
      <c r="M47">
        <f>IF(AND(E47&lt;0,(D47+'Rendkívüli helyettesítés'!$A$8&lt;&gt;Munka2!E47)),1,0)+IF(AND(F47&lt;0,(E47&lt;&gt;Munka2!F47)),1,0)+IF(AND(G47&lt;0,(F47&lt;&gt;Munka2!G47)),1,0)+IF(AND(H47&lt;0,(G47&lt;&gt;Munka2!H47)),1,0)+IF(AND(I47&lt;0,(H47&lt;&gt;Munka2!I47)),1,0)+IF(AND(K47&lt;0,(I47&lt;&gt;Munka2!J47)),1,0)+IF(AND(K47&lt;0,(J47&lt;&gt;Munka2!K47)),1,0)</f>
        <v>0</v>
      </c>
      <c r="O47" t="str">
        <f t="shared" si="6"/>
        <v>421</v>
      </c>
      <c r="P47" s="1">
        <f t="shared" si="10"/>
        <v>43752</v>
      </c>
      <c r="Q47">
        <f t="shared" si="7"/>
        <v>42</v>
      </c>
      <c r="R47" t="e">
        <f>VLOOKUP(P47,'Rendkívüli helyettesítés'!$B$14:$C$193,2,FALSE)</f>
        <v>#N/A</v>
      </c>
      <c r="S47">
        <f t="shared" si="8"/>
        <v>0</v>
      </c>
      <c r="T47">
        <f t="shared" si="9"/>
        <v>1</v>
      </c>
    </row>
    <row r="48" spans="2:20" x14ac:dyDescent="0.25">
      <c r="B48" s="2">
        <v>45</v>
      </c>
      <c r="C48">
        <f>IF((SUMIF('Rendkívüli helyettesítés'!$D$14:$D$193,B48,'Rendkívüli helyettesítés'!$C$14:$C$193)-'Rendkívüli helyettesítés'!$A$8)&lt;0,0,(SUMIF('Rendkívüli helyettesítés'!$D$14:$D$193,B48,'Rendkívüli helyettesítés'!$C$14:$C$193)-'Rendkívüli helyettesítés'!$A$8))</f>
        <v>0</v>
      </c>
      <c r="D48">
        <f>SUMIF('Rendkívüli helyettesítés'!$D$14:$D$193,B48,'Rendkívüli helyettesítés'!$C$14:$C$193)</f>
        <v>0</v>
      </c>
      <c r="E48">
        <f>'Rendkívüli helyettesítés'!$A$8-VLOOKUP(CONCATENATE($B48,1),$O$4:$S$369,5,FALSE)</f>
        <v>2</v>
      </c>
      <c r="F48">
        <f t="shared" si="0"/>
        <v>2</v>
      </c>
      <c r="G48">
        <f t="shared" si="1"/>
        <v>2</v>
      </c>
      <c r="H48">
        <f t="shared" si="2"/>
        <v>2</v>
      </c>
      <c r="I48">
        <f t="shared" si="3"/>
        <v>2</v>
      </c>
      <c r="J48">
        <f t="shared" si="4"/>
        <v>2</v>
      </c>
      <c r="K48">
        <f t="shared" si="5"/>
        <v>2</v>
      </c>
      <c r="M48">
        <f>IF(AND(E48&lt;0,(D48+'Rendkívüli helyettesítés'!$A$8&lt;&gt;Munka2!E48)),1,0)+IF(AND(F48&lt;0,(E48&lt;&gt;Munka2!F48)),1,0)+IF(AND(G48&lt;0,(F48&lt;&gt;Munka2!G48)),1,0)+IF(AND(H48&lt;0,(G48&lt;&gt;Munka2!H48)),1,0)+IF(AND(I48&lt;0,(H48&lt;&gt;Munka2!I48)),1,0)+IF(AND(K48&lt;0,(I48&lt;&gt;Munka2!J48)),1,0)+IF(AND(K48&lt;0,(J48&lt;&gt;Munka2!K48)),1,0)</f>
        <v>0</v>
      </c>
      <c r="O48" t="str">
        <f t="shared" si="6"/>
        <v>422</v>
      </c>
      <c r="P48" s="1">
        <f t="shared" si="10"/>
        <v>43753</v>
      </c>
      <c r="Q48">
        <f t="shared" si="7"/>
        <v>42</v>
      </c>
      <c r="R48" t="e">
        <f>VLOOKUP(P48,'Rendkívüli helyettesítés'!$B$14:$C$193,2,FALSE)</f>
        <v>#N/A</v>
      </c>
      <c r="S48">
        <f t="shared" si="8"/>
        <v>0</v>
      </c>
      <c r="T48">
        <f t="shared" si="9"/>
        <v>2</v>
      </c>
    </row>
    <row r="49" spans="2:20" x14ac:dyDescent="0.25">
      <c r="B49" s="2">
        <v>46</v>
      </c>
      <c r="C49">
        <f>IF((SUMIF('Rendkívüli helyettesítés'!$D$14:$D$193,B49,'Rendkívüli helyettesítés'!$C$14:$C$193)-'Rendkívüli helyettesítés'!$A$8)&lt;0,0,(SUMIF('Rendkívüli helyettesítés'!$D$14:$D$193,B49,'Rendkívüli helyettesítés'!$C$14:$C$193)-'Rendkívüli helyettesítés'!$A$8))</f>
        <v>0</v>
      </c>
      <c r="D49">
        <f>SUMIF('Rendkívüli helyettesítés'!$D$14:$D$193,B49,'Rendkívüli helyettesítés'!$C$14:$C$193)</f>
        <v>0</v>
      </c>
      <c r="E49">
        <f>'Rendkívüli helyettesítés'!$A$8-VLOOKUP(CONCATENATE($B49,1),$O$4:$S$369,5,FALSE)</f>
        <v>2</v>
      </c>
      <c r="F49">
        <f t="shared" si="0"/>
        <v>2</v>
      </c>
      <c r="G49">
        <f t="shared" si="1"/>
        <v>2</v>
      </c>
      <c r="H49">
        <f t="shared" si="2"/>
        <v>2</v>
      </c>
      <c r="I49">
        <f t="shared" si="3"/>
        <v>2</v>
      </c>
      <c r="J49">
        <f t="shared" si="4"/>
        <v>2</v>
      </c>
      <c r="K49">
        <f t="shared" si="5"/>
        <v>2</v>
      </c>
      <c r="M49">
        <f>IF(AND(E49&lt;0,(D49+'Rendkívüli helyettesítés'!$A$8&lt;&gt;Munka2!E49)),1,0)+IF(AND(F49&lt;0,(E49&lt;&gt;Munka2!F49)),1,0)+IF(AND(G49&lt;0,(F49&lt;&gt;Munka2!G49)),1,0)+IF(AND(H49&lt;0,(G49&lt;&gt;Munka2!H49)),1,0)+IF(AND(I49&lt;0,(H49&lt;&gt;Munka2!I49)),1,0)+IF(AND(K49&lt;0,(I49&lt;&gt;Munka2!J49)),1,0)+IF(AND(K49&lt;0,(J49&lt;&gt;Munka2!K49)),1,0)</f>
        <v>0</v>
      </c>
      <c r="O49" t="str">
        <f t="shared" si="6"/>
        <v>423</v>
      </c>
      <c r="P49" s="1">
        <f t="shared" si="10"/>
        <v>43754</v>
      </c>
      <c r="Q49">
        <f t="shared" si="7"/>
        <v>42</v>
      </c>
      <c r="R49" t="e">
        <f>VLOOKUP(P49,'Rendkívüli helyettesítés'!$B$14:$C$193,2,FALSE)</f>
        <v>#N/A</v>
      </c>
      <c r="S49">
        <f t="shared" si="8"/>
        <v>0</v>
      </c>
      <c r="T49">
        <f t="shared" si="9"/>
        <v>3</v>
      </c>
    </row>
    <row r="50" spans="2:20" x14ac:dyDescent="0.25">
      <c r="B50" s="2">
        <v>47</v>
      </c>
      <c r="C50">
        <f>IF((SUMIF('Rendkívüli helyettesítés'!$D$14:$D$193,B50,'Rendkívüli helyettesítés'!$C$14:$C$193)-'Rendkívüli helyettesítés'!$A$8)&lt;0,0,(SUMIF('Rendkívüli helyettesítés'!$D$14:$D$193,B50,'Rendkívüli helyettesítés'!$C$14:$C$193)-'Rendkívüli helyettesítés'!$A$8))</f>
        <v>0</v>
      </c>
      <c r="D50">
        <f>SUMIF('Rendkívüli helyettesítés'!$D$14:$D$193,B50,'Rendkívüli helyettesítés'!$C$14:$C$193)</f>
        <v>0</v>
      </c>
      <c r="E50">
        <f>'Rendkívüli helyettesítés'!$A$8-VLOOKUP(CONCATENATE($B50,1),$O$4:$S$369,5,FALSE)</f>
        <v>2</v>
      </c>
      <c r="F50">
        <f t="shared" si="0"/>
        <v>2</v>
      </c>
      <c r="G50">
        <f t="shared" si="1"/>
        <v>2</v>
      </c>
      <c r="H50">
        <f t="shared" si="2"/>
        <v>2</v>
      </c>
      <c r="I50">
        <f t="shared" si="3"/>
        <v>2</v>
      </c>
      <c r="J50">
        <f t="shared" si="4"/>
        <v>2</v>
      </c>
      <c r="K50">
        <f t="shared" si="5"/>
        <v>2</v>
      </c>
      <c r="M50">
        <f>IF(AND(E50&lt;0,(D50+'Rendkívüli helyettesítés'!$A$8&lt;&gt;Munka2!E50)),1,0)+IF(AND(F50&lt;0,(E50&lt;&gt;Munka2!F50)),1,0)+IF(AND(G50&lt;0,(F50&lt;&gt;Munka2!G50)),1,0)+IF(AND(H50&lt;0,(G50&lt;&gt;Munka2!H50)),1,0)+IF(AND(I50&lt;0,(H50&lt;&gt;Munka2!I50)),1,0)+IF(AND(K50&lt;0,(I50&lt;&gt;Munka2!J50)),1,0)+IF(AND(K50&lt;0,(J50&lt;&gt;Munka2!K50)),1,0)</f>
        <v>0</v>
      </c>
      <c r="O50" t="str">
        <f t="shared" si="6"/>
        <v>424</v>
      </c>
      <c r="P50" s="1">
        <f t="shared" si="10"/>
        <v>43755</v>
      </c>
      <c r="Q50">
        <f t="shared" si="7"/>
        <v>42</v>
      </c>
      <c r="R50" t="e">
        <f>VLOOKUP(P50,'Rendkívüli helyettesítés'!$B$14:$C$193,2,FALSE)</f>
        <v>#N/A</v>
      </c>
      <c r="S50">
        <f t="shared" si="8"/>
        <v>0</v>
      </c>
      <c r="T50">
        <f t="shared" si="9"/>
        <v>4</v>
      </c>
    </row>
    <row r="51" spans="2:20" x14ac:dyDescent="0.25">
      <c r="B51" s="2">
        <v>48</v>
      </c>
      <c r="C51">
        <f>IF((SUMIF('Rendkívüli helyettesítés'!$D$14:$D$193,B51,'Rendkívüli helyettesítés'!$C$14:$C$193)-'Rendkívüli helyettesítés'!$A$8)&lt;0,0,(SUMIF('Rendkívüli helyettesítés'!$D$14:$D$193,B51,'Rendkívüli helyettesítés'!$C$14:$C$193)-'Rendkívüli helyettesítés'!$A$8))</f>
        <v>0</v>
      </c>
      <c r="D51">
        <f>SUMIF('Rendkívüli helyettesítés'!$D$14:$D$193,B51,'Rendkívüli helyettesítés'!$C$14:$C$193)</f>
        <v>0</v>
      </c>
      <c r="E51">
        <f>'Rendkívüli helyettesítés'!$A$8-VLOOKUP(CONCATENATE($B51,1),$O$4:$S$369,5,FALSE)</f>
        <v>2</v>
      </c>
      <c r="F51">
        <f t="shared" si="0"/>
        <v>2</v>
      </c>
      <c r="G51">
        <f t="shared" si="1"/>
        <v>2</v>
      </c>
      <c r="H51">
        <f t="shared" si="2"/>
        <v>2</v>
      </c>
      <c r="I51">
        <f t="shared" si="3"/>
        <v>2</v>
      </c>
      <c r="J51">
        <f t="shared" si="4"/>
        <v>2</v>
      </c>
      <c r="K51">
        <f t="shared" si="5"/>
        <v>2</v>
      </c>
      <c r="M51">
        <f>IF(AND(E51&lt;0,(D51+'Rendkívüli helyettesítés'!$A$8&lt;&gt;Munka2!E51)),1,0)+IF(AND(F51&lt;0,(E51&lt;&gt;Munka2!F51)),1,0)+IF(AND(G51&lt;0,(F51&lt;&gt;Munka2!G51)),1,0)+IF(AND(H51&lt;0,(G51&lt;&gt;Munka2!H51)),1,0)+IF(AND(I51&lt;0,(H51&lt;&gt;Munka2!I51)),1,0)+IF(AND(K51&lt;0,(I51&lt;&gt;Munka2!J51)),1,0)+IF(AND(K51&lt;0,(J51&lt;&gt;Munka2!K51)),1,0)</f>
        <v>0</v>
      </c>
      <c r="O51" t="str">
        <f t="shared" si="6"/>
        <v>425</v>
      </c>
      <c r="P51" s="1">
        <f t="shared" si="10"/>
        <v>43756</v>
      </c>
      <c r="Q51">
        <f t="shared" si="7"/>
        <v>42</v>
      </c>
      <c r="R51" t="e">
        <f>VLOOKUP(P51,'Rendkívüli helyettesítés'!$B$14:$C$193,2,FALSE)</f>
        <v>#N/A</v>
      </c>
      <c r="S51">
        <f t="shared" si="8"/>
        <v>0</v>
      </c>
      <c r="T51">
        <f t="shared" si="9"/>
        <v>5</v>
      </c>
    </row>
    <row r="52" spans="2:20" x14ac:dyDescent="0.25">
      <c r="B52" s="2">
        <v>49</v>
      </c>
      <c r="C52">
        <f>IF((SUMIF('Rendkívüli helyettesítés'!$D$14:$D$193,B52,'Rendkívüli helyettesítés'!$C$14:$C$193)-'Rendkívüli helyettesítés'!$A$8)&lt;0,0,(SUMIF('Rendkívüli helyettesítés'!$D$14:$D$193,B52,'Rendkívüli helyettesítés'!$C$14:$C$193)-'Rendkívüli helyettesítés'!$A$8))</f>
        <v>0</v>
      </c>
      <c r="D52">
        <f>SUMIF('Rendkívüli helyettesítés'!$D$14:$D$193,B52,'Rendkívüli helyettesítés'!$C$14:$C$193)</f>
        <v>0</v>
      </c>
      <c r="E52">
        <f>'Rendkívüli helyettesítés'!$A$8-VLOOKUP(CONCATENATE($B52,1),$O$4:$S$369,5,FALSE)</f>
        <v>2</v>
      </c>
      <c r="F52">
        <f t="shared" si="0"/>
        <v>2</v>
      </c>
      <c r="G52">
        <f t="shared" si="1"/>
        <v>2</v>
      </c>
      <c r="H52">
        <f t="shared" si="2"/>
        <v>2</v>
      </c>
      <c r="I52">
        <f t="shared" si="3"/>
        <v>2</v>
      </c>
      <c r="J52">
        <f t="shared" si="4"/>
        <v>2</v>
      </c>
      <c r="K52">
        <f t="shared" si="5"/>
        <v>2</v>
      </c>
      <c r="M52">
        <f>IF(AND(E52&lt;0,(D52+'Rendkívüli helyettesítés'!$A$8&lt;&gt;Munka2!E52)),1,0)+IF(AND(F52&lt;0,(E52&lt;&gt;Munka2!F52)),1,0)+IF(AND(G52&lt;0,(F52&lt;&gt;Munka2!G52)),1,0)+IF(AND(H52&lt;0,(G52&lt;&gt;Munka2!H52)),1,0)+IF(AND(I52&lt;0,(H52&lt;&gt;Munka2!I52)),1,0)+IF(AND(K52&lt;0,(I52&lt;&gt;Munka2!J52)),1,0)+IF(AND(K52&lt;0,(J52&lt;&gt;Munka2!K52)),1,0)</f>
        <v>0</v>
      </c>
      <c r="O52" t="str">
        <f t="shared" si="6"/>
        <v>426</v>
      </c>
      <c r="P52" s="1">
        <f t="shared" si="10"/>
        <v>43757</v>
      </c>
      <c r="Q52">
        <f t="shared" si="7"/>
        <v>42</v>
      </c>
      <c r="R52" t="e">
        <f>VLOOKUP(P52,'Rendkívüli helyettesítés'!$B$14:$C$193,2,FALSE)</f>
        <v>#N/A</v>
      </c>
      <c r="S52">
        <f t="shared" si="8"/>
        <v>0</v>
      </c>
      <c r="T52">
        <f t="shared" si="9"/>
        <v>6</v>
      </c>
    </row>
    <row r="53" spans="2:20" x14ac:dyDescent="0.25">
      <c r="B53" s="2">
        <v>50</v>
      </c>
      <c r="C53">
        <f>IF((SUMIF('Rendkívüli helyettesítés'!$D$14:$D$193,B53,'Rendkívüli helyettesítés'!$C$14:$C$193)-'Rendkívüli helyettesítés'!$A$8)&lt;0,0,(SUMIF('Rendkívüli helyettesítés'!$D$14:$D$193,B53,'Rendkívüli helyettesítés'!$C$14:$C$193)-'Rendkívüli helyettesítés'!$A$8))</f>
        <v>0</v>
      </c>
      <c r="D53">
        <f>SUMIF('Rendkívüli helyettesítés'!$D$14:$D$193,B53,'Rendkívüli helyettesítés'!$C$14:$C$193)</f>
        <v>0</v>
      </c>
      <c r="E53">
        <f>'Rendkívüli helyettesítés'!$A$8-VLOOKUP(CONCATENATE($B53,1),$O$4:$S$369,5,FALSE)</f>
        <v>2</v>
      </c>
      <c r="F53">
        <f t="shared" si="0"/>
        <v>2</v>
      </c>
      <c r="G53">
        <f t="shared" si="1"/>
        <v>2</v>
      </c>
      <c r="H53">
        <f t="shared" si="2"/>
        <v>2</v>
      </c>
      <c r="I53">
        <f t="shared" si="3"/>
        <v>2</v>
      </c>
      <c r="J53">
        <f t="shared" si="4"/>
        <v>2</v>
      </c>
      <c r="K53">
        <f t="shared" si="5"/>
        <v>2</v>
      </c>
      <c r="M53">
        <f>IF(AND(E53&lt;0,(D53+'Rendkívüli helyettesítés'!$A$8&lt;&gt;Munka2!E53)),1,0)+IF(AND(F53&lt;0,(E53&lt;&gt;Munka2!F53)),1,0)+IF(AND(G53&lt;0,(F53&lt;&gt;Munka2!G53)),1,0)+IF(AND(H53&lt;0,(G53&lt;&gt;Munka2!H53)),1,0)+IF(AND(I53&lt;0,(H53&lt;&gt;Munka2!I53)),1,0)+IF(AND(K53&lt;0,(I53&lt;&gt;Munka2!J53)),1,0)+IF(AND(K53&lt;0,(J53&lt;&gt;Munka2!K53)),1,0)</f>
        <v>0</v>
      </c>
      <c r="O53" t="str">
        <f t="shared" si="6"/>
        <v>427</v>
      </c>
      <c r="P53" s="1">
        <f t="shared" si="10"/>
        <v>43758</v>
      </c>
      <c r="Q53">
        <f t="shared" si="7"/>
        <v>42</v>
      </c>
      <c r="R53" t="e">
        <f>VLOOKUP(P53,'Rendkívüli helyettesítés'!$B$14:$C$193,2,FALSE)</f>
        <v>#N/A</v>
      </c>
      <c r="S53">
        <f t="shared" si="8"/>
        <v>0</v>
      </c>
      <c r="T53">
        <f t="shared" si="9"/>
        <v>7</v>
      </c>
    </row>
    <row r="54" spans="2:20" x14ac:dyDescent="0.25">
      <c r="B54" s="2">
        <v>51</v>
      </c>
      <c r="C54">
        <f>IF((SUMIF('Rendkívüli helyettesítés'!$D$14:$D$193,B54,'Rendkívüli helyettesítés'!$C$14:$C$193)-'Rendkívüli helyettesítés'!$A$8)&lt;0,0,(SUMIF('Rendkívüli helyettesítés'!$D$14:$D$193,B54,'Rendkívüli helyettesítés'!$C$14:$C$193)-'Rendkívüli helyettesítés'!$A$8))</f>
        <v>0</v>
      </c>
      <c r="D54">
        <f>SUMIF('Rendkívüli helyettesítés'!$D$14:$D$193,B54,'Rendkívüli helyettesítés'!$C$14:$C$193)</f>
        <v>0</v>
      </c>
      <c r="E54">
        <f>'Rendkívüli helyettesítés'!$A$8-VLOOKUP(CONCATENATE($B54,1),$O$4:$S$369,5,FALSE)</f>
        <v>2</v>
      </c>
      <c r="F54">
        <f t="shared" si="0"/>
        <v>2</v>
      </c>
      <c r="G54">
        <f t="shared" si="1"/>
        <v>2</v>
      </c>
      <c r="H54">
        <f t="shared" si="2"/>
        <v>2</v>
      </c>
      <c r="I54">
        <f t="shared" si="3"/>
        <v>2</v>
      </c>
      <c r="J54">
        <f t="shared" si="4"/>
        <v>2</v>
      </c>
      <c r="K54">
        <f t="shared" si="5"/>
        <v>2</v>
      </c>
      <c r="M54">
        <f>IF(AND(E54&lt;0,(D54+'Rendkívüli helyettesítés'!$A$8&lt;&gt;Munka2!E54)),1,0)+IF(AND(F54&lt;0,(E54&lt;&gt;Munka2!F54)),1,0)+IF(AND(G54&lt;0,(F54&lt;&gt;Munka2!G54)),1,0)+IF(AND(H54&lt;0,(G54&lt;&gt;Munka2!H54)),1,0)+IF(AND(I54&lt;0,(H54&lt;&gt;Munka2!I54)),1,0)+IF(AND(K54&lt;0,(I54&lt;&gt;Munka2!J54)),1,0)+IF(AND(K54&lt;0,(J54&lt;&gt;Munka2!K54)),1,0)</f>
        <v>0</v>
      </c>
      <c r="O54" t="str">
        <f t="shared" si="6"/>
        <v>431</v>
      </c>
      <c r="P54" s="1">
        <f t="shared" si="10"/>
        <v>43759</v>
      </c>
      <c r="Q54">
        <f t="shared" si="7"/>
        <v>43</v>
      </c>
      <c r="R54" t="e">
        <f>VLOOKUP(P54,'Rendkívüli helyettesítés'!$B$14:$C$193,2,FALSE)</f>
        <v>#N/A</v>
      </c>
      <c r="S54">
        <f t="shared" si="8"/>
        <v>0</v>
      </c>
      <c r="T54">
        <f t="shared" si="9"/>
        <v>1</v>
      </c>
    </row>
    <row r="55" spans="2:20" x14ac:dyDescent="0.25">
      <c r="B55" s="2">
        <v>52</v>
      </c>
      <c r="C55">
        <f>IF((SUMIF('Rendkívüli helyettesítés'!$D$14:$D$193,B55,'Rendkívüli helyettesítés'!$C$14:$C$193)-'Rendkívüli helyettesítés'!$A$8)&lt;0,0,(SUMIF('Rendkívüli helyettesítés'!$D$14:$D$193,B55,'Rendkívüli helyettesítés'!$C$14:$C$193)-'Rendkívüli helyettesítés'!$A$8))</f>
        <v>0</v>
      </c>
      <c r="D55">
        <f>SUMIF('Rendkívüli helyettesítés'!$D$14:$D$193,B55,'Rendkívüli helyettesítés'!$C$14:$C$193)</f>
        <v>0</v>
      </c>
      <c r="E55">
        <f>'Rendkívüli helyettesítés'!$A$8-VLOOKUP(CONCATENATE($B55,1),$O$4:$S$369,5,FALSE)</f>
        <v>2</v>
      </c>
      <c r="F55">
        <f t="shared" si="0"/>
        <v>2</v>
      </c>
      <c r="G55">
        <f t="shared" si="1"/>
        <v>2</v>
      </c>
      <c r="H55">
        <f t="shared" si="2"/>
        <v>2</v>
      </c>
      <c r="I55">
        <f t="shared" si="3"/>
        <v>2</v>
      </c>
      <c r="J55">
        <f t="shared" si="4"/>
        <v>2</v>
      </c>
      <c r="K55">
        <f t="shared" si="5"/>
        <v>2</v>
      </c>
      <c r="M55">
        <f>IF(AND(E55&lt;0,(D55+'Rendkívüli helyettesítés'!$A$8&lt;&gt;Munka2!E55)),1,0)+IF(AND(F55&lt;0,(E55&lt;&gt;Munka2!F55)),1,0)+IF(AND(G55&lt;0,(F55&lt;&gt;Munka2!G55)),1,0)+IF(AND(H55&lt;0,(G55&lt;&gt;Munka2!H55)),1,0)+IF(AND(I55&lt;0,(H55&lt;&gt;Munka2!I55)),1,0)+IF(AND(K55&lt;0,(I55&lt;&gt;Munka2!J55)),1,0)+IF(AND(K55&lt;0,(J55&lt;&gt;Munka2!K55)),1,0)</f>
        <v>0</v>
      </c>
      <c r="O55" t="str">
        <f t="shared" si="6"/>
        <v>432</v>
      </c>
      <c r="P55" s="1">
        <f t="shared" si="10"/>
        <v>43760</v>
      </c>
      <c r="Q55">
        <f t="shared" si="7"/>
        <v>43</v>
      </c>
      <c r="R55" t="e">
        <f>VLOOKUP(P55,'Rendkívüli helyettesítés'!$B$14:$C$193,2,FALSE)</f>
        <v>#N/A</v>
      </c>
      <c r="S55">
        <f t="shared" si="8"/>
        <v>0</v>
      </c>
      <c r="T55">
        <f t="shared" si="9"/>
        <v>2</v>
      </c>
    </row>
    <row r="56" spans="2:20" x14ac:dyDescent="0.25">
      <c r="O56" t="str">
        <f t="shared" si="6"/>
        <v>433</v>
      </c>
      <c r="P56" s="1">
        <f t="shared" si="10"/>
        <v>43761</v>
      </c>
      <c r="Q56">
        <f t="shared" si="7"/>
        <v>43</v>
      </c>
      <c r="R56" t="e">
        <f>VLOOKUP(P56,'Rendkívüli helyettesítés'!$B$14:$C$193,2,FALSE)</f>
        <v>#N/A</v>
      </c>
      <c r="S56">
        <f t="shared" si="8"/>
        <v>0</v>
      </c>
      <c r="T56">
        <f t="shared" si="9"/>
        <v>3</v>
      </c>
    </row>
    <row r="57" spans="2:20" x14ac:dyDescent="0.25">
      <c r="O57" t="str">
        <f t="shared" si="6"/>
        <v>434</v>
      </c>
      <c r="P57" s="1">
        <f t="shared" si="10"/>
        <v>43762</v>
      </c>
      <c r="Q57">
        <f t="shared" si="7"/>
        <v>43</v>
      </c>
      <c r="R57" t="e">
        <f>VLOOKUP(P57,'Rendkívüli helyettesítés'!$B$14:$C$193,2,FALSE)</f>
        <v>#N/A</v>
      </c>
      <c r="S57">
        <f t="shared" si="8"/>
        <v>0</v>
      </c>
      <c r="T57">
        <f t="shared" si="9"/>
        <v>4</v>
      </c>
    </row>
    <row r="58" spans="2:20" x14ac:dyDescent="0.25">
      <c r="O58" t="str">
        <f t="shared" si="6"/>
        <v>435</v>
      </c>
      <c r="P58" s="1">
        <f t="shared" si="10"/>
        <v>43763</v>
      </c>
      <c r="Q58">
        <f t="shared" si="7"/>
        <v>43</v>
      </c>
      <c r="R58" t="e">
        <f>VLOOKUP(P58,'Rendkívüli helyettesítés'!$B$14:$C$193,2,FALSE)</f>
        <v>#N/A</v>
      </c>
      <c r="S58">
        <f t="shared" si="8"/>
        <v>0</v>
      </c>
      <c r="T58">
        <f t="shared" si="9"/>
        <v>5</v>
      </c>
    </row>
    <row r="59" spans="2:20" x14ac:dyDescent="0.25">
      <c r="O59" t="str">
        <f t="shared" si="6"/>
        <v>436</v>
      </c>
      <c r="P59" s="1">
        <f t="shared" si="10"/>
        <v>43764</v>
      </c>
      <c r="Q59">
        <f t="shared" si="7"/>
        <v>43</v>
      </c>
      <c r="R59" t="e">
        <f>VLOOKUP(P59,'Rendkívüli helyettesítés'!$B$14:$C$193,2,FALSE)</f>
        <v>#N/A</v>
      </c>
      <c r="S59">
        <f t="shared" si="8"/>
        <v>0</v>
      </c>
      <c r="T59">
        <f t="shared" si="9"/>
        <v>6</v>
      </c>
    </row>
    <row r="60" spans="2:20" x14ac:dyDescent="0.25">
      <c r="O60" t="str">
        <f t="shared" si="6"/>
        <v>437</v>
      </c>
      <c r="P60" s="1">
        <f t="shared" si="10"/>
        <v>43765</v>
      </c>
      <c r="Q60">
        <f t="shared" si="7"/>
        <v>43</v>
      </c>
      <c r="R60" t="e">
        <f>VLOOKUP(P60,'Rendkívüli helyettesítés'!$B$14:$C$193,2,FALSE)</f>
        <v>#N/A</v>
      </c>
      <c r="S60">
        <f t="shared" si="8"/>
        <v>0</v>
      </c>
      <c r="T60">
        <f t="shared" si="9"/>
        <v>7</v>
      </c>
    </row>
    <row r="61" spans="2:20" x14ac:dyDescent="0.25">
      <c r="O61" t="str">
        <f t="shared" si="6"/>
        <v>441</v>
      </c>
      <c r="P61" s="1">
        <f t="shared" si="10"/>
        <v>43766</v>
      </c>
      <c r="Q61">
        <f t="shared" si="7"/>
        <v>44</v>
      </c>
      <c r="R61" t="e">
        <f>VLOOKUP(P61,'Rendkívüli helyettesítés'!$B$14:$C$193,2,FALSE)</f>
        <v>#N/A</v>
      </c>
      <c r="S61">
        <f t="shared" si="8"/>
        <v>0</v>
      </c>
      <c r="T61">
        <f t="shared" si="9"/>
        <v>1</v>
      </c>
    </row>
    <row r="62" spans="2:20" x14ac:dyDescent="0.25">
      <c r="O62" t="str">
        <f t="shared" si="6"/>
        <v>442</v>
      </c>
      <c r="P62" s="1">
        <f t="shared" si="10"/>
        <v>43767</v>
      </c>
      <c r="Q62">
        <f t="shared" si="7"/>
        <v>44</v>
      </c>
      <c r="R62" t="e">
        <f>VLOOKUP(P62,'Rendkívüli helyettesítés'!$B$14:$C$193,2,FALSE)</f>
        <v>#N/A</v>
      </c>
      <c r="S62">
        <f t="shared" si="8"/>
        <v>0</v>
      </c>
      <c r="T62">
        <f t="shared" si="9"/>
        <v>2</v>
      </c>
    </row>
    <row r="63" spans="2:20" x14ac:dyDescent="0.25">
      <c r="O63" t="str">
        <f t="shared" si="6"/>
        <v>443</v>
      </c>
      <c r="P63" s="1">
        <f t="shared" si="10"/>
        <v>43768</v>
      </c>
      <c r="Q63">
        <f t="shared" si="7"/>
        <v>44</v>
      </c>
      <c r="R63" t="e">
        <f>VLOOKUP(P63,'Rendkívüli helyettesítés'!$B$14:$C$193,2,FALSE)</f>
        <v>#N/A</v>
      </c>
      <c r="S63">
        <f t="shared" si="8"/>
        <v>0</v>
      </c>
      <c r="T63">
        <f t="shared" si="9"/>
        <v>3</v>
      </c>
    </row>
    <row r="64" spans="2:20" x14ac:dyDescent="0.25">
      <c r="O64" t="str">
        <f t="shared" si="6"/>
        <v>444</v>
      </c>
      <c r="P64" s="1">
        <f t="shared" si="10"/>
        <v>43769</v>
      </c>
      <c r="Q64">
        <f t="shared" si="7"/>
        <v>44</v>
      </c>
      <c r="R64" t="e">
        <f>VLOOKUP(P64,'Rendkívüli helyettesítés'!$B$14:$C$193,2,FALSE)</f>
        <v>#N/A</v>
      </c>
      <c r="S64">
        <f t="shared" si="8"/>
        <v>0</v>
      </c>
      <c r="T64">
        <f t="shared" si="9"/>
        <v>4</v>
      </c>
    </row>
    <row r="65" spans="15:20" x14ac:dyDescent="0.25">
      <c r="O65" t="str">
        <f t="shared" si="6"/>
        <v>445</v>
      </c>
      <c r="P65" s="1">
        <f t="shared" si="10"/>
        <v>43770</v>
      </c>
      <c r="Q65">
        <f t="shared" si="7"/>
        <v>44</v>
      </c>
      <c r="R65" t="e">
        <f>VLOOKUP(P65,'Rendkívüli helyettesítés'!$B$14:$C$193,2,FALSE)</f>
        <v>#N/A</v>
      </c>
      <c r="S65">
        <f t="shared" si="8"/>
        <v>0</v>
      </c>
      <c r="T65">
        <f t="shared" si="9"/>
        <v>5</v>
      </c>
    </row>
    <row r="66" spans="15:20" x14ac:dyDescent="0.25">
      <c r="O66" t="str">
        <f t="shared" si="6"/>
        <v>446</v>
      </c>
      <c r="P66" s="1">
        <f t="shared" si="10"/>
        <v>43771</v>
      </c>
      <c r="Q66">
        <f t="shared" si="7"/>
        <v>44</v>
      </c>
      <c r="R66" t="e">
        <f>VLOOKUP(P66,'Rendkívüli helyettesítés'!$B$14:$C$193,2,FALSE)</f>
        <v>#N/A</v>
      </c>
      <c r="S66">
        <f t="shared" si="8"/>
        <v>0</v>
      </c>
      <c r="T66">
        <f t="shared" si="9"/>
        <v>6</v>
      </c>
    </row>
    <row r="67" spans="15:20" x14ac:dyDescent="0.25">
      <c r="O67" t="str">
        <f t="shared" si="6"/>
        <v>447</v>
      </c>
      <c r="P67" s="1">
        <f t="shared" si="10"/>
        <v>43772</v>
      </c>
      <c r="Q67">
        <f t="shared" si="7"/>
        <v>44</v>
      </c>
      <c r="R67" t="e">
        <f>VLOOKUP(P67,'Rendkívüli helyettesítés'!$B$14:$C$193,2,FALSE)</f>
        <v>#N/A</v>
      </c>
      <c r="S67">
        <f t="shared" si="8"/>
        <v>0</v>
      </c>
      <c r="T67">
        <f t="shared" si="9"/>
        <v>7</v>
      </c>
    </row>
    <row r="68" spans="15:20" x14ac:dyDescent="0.25">
      <c r="O68" t="str">
        <f t="shared" si="6"/>
        <v>451</v>
      </c>
      <c r="P68" s="1">
        <f t="shared" si="10"/>
        <v>43773</v>
      </c>
      <c r="Q68">
        <f t="shared" si="7"/>
        <v>45</v>
      </c>
      <c r="R68" t="e">
        <f>VLOOKUP(P68,'Rendkívüli helyettesítés'!$B$14:$C$193,2,FALSE)</f>
        <v>#N/A</v>
      </c>
      <c r="S68">
        <f t="shared" si="8"/>
        <v>0</v>
      </c>
      <c r="T68">
        <f t="shared" si="9"/>
        <v>1</v>
      </c>
    </row>
    <row r="69" spans="15:20" x14ac:dyDescent="0.25">
      <c r="O69" t="str">
        <f t="shared" ref="O69:O132" si="11">CONCATENATE(Q69,T69)</f>
        <v>452</v>
      </c>
      <c r="P69" s="1">
        <f t="shared" si="10"/>
        <v>43774</v>
      </c>
      <c r="Q69">
        <f t="shared" ref="Q69:Q132" si="12">_xlfn.ISOWEEKNUM(P69)</f>
        <v>45</v>
      </c>
      <c r="R69" t="e">
        <f>VLOOKUP(P69,'Rendkívüli helyettesítés'!$B$14:$C$193,2,FALSE)</f>
        <v>#N/A</v>
      </c>
      <c r="S69">
        <f t="shared" ref="S69:S132" si="13">IF(ISERROR(R69),0,R69)</f>
        <v>0</v>
      </c>
      <c r="T69">
        <f t="shared" ref="T69:T132" si="14">WEEKDAY(P69,2)</f>
        <v>2</v>
      </c>
    </row>
    <row r="70" spans="15:20" x14ac:dyDescent="0.25">
      <c r="O70" t="str">
        <f t="shared" si="11"/>
        <v>453</v>
      </c>
      <c r="P70" s="1">
        <f t="shared" ref="P70:P133" si="15">P69+1</f>
        <v>43775</v>
      </c>
      <c r="Q70">
        <f t="shared" si="12"/>
        <v>45</v>
      </c>
      <c r="R70" t="e">
        <f>VLOOKUP(P70,'Rendkívüli helyettesítés'!$B$14:$C$193,2,FALSE)</f>
        <v>#N/A</v>
      </c>
      <c r="S70">
        <f t="shared" si="13"/>
        <v>0</v>
      </c>
      <c r="T70">
        <f t="shared" si="14"/>
        <v>3</v>
      </c>
    </row>
    <row r="71" spans="15:20" x14ac:dyDescent="0.25">
      <c r="O71" t="str">
        <f t="shared" si="11"/>
        <v>454</v>
      </c>
      <c r="P71" s="1">
        <f t="shared" si="15"/>
        <v>43776</v>
      </c>
      <c r="Q71">
        <f t="shared" si="12"/>
        <v>45</v>
      </c>
      <c r="R71" t="e">
        <f>VLOOKUP(P71,'Rendkívüli helyettesítés'!$B$14:$C$193,2,FALSE)</f>
        <v>#N/A</v>
      </c>
      <c r="S71">
        <f t="shared" si="13"/>
        <v>0</v>
      </c>
      <c r="T71">
        <f t="shared" si="14"/>
        <v>4</v>
      </c>
    </row>
    <row r="72" spans="15:20" x14ac:dyDescent="0.25">
      <c r="O72" t="str">
        <f t="shared" si="11"/>
        <v>455</v>
      </c>
      <c r="P72" s="1">
        <f t="shared" si="15"/>
        <v>43777</v>
      </c>
      <c r="Q72">
        <f t="shared" si="12"/>
        <v>45</v>
      </c>
      <c r="R72" t="e">
        <f>VLOOKUP(P72,'Rendkívüli helyettesítés'!$B$14:$C$193,2,FALSE)</f>
        <v>#N/A</v>
      </c>
      <c r="S72">
        <f t="shared" si="13"/>
        <v>0</v>
      </c>
      <c r="T72">
        <f t="shared" si="14"/>
        <v>5</v>
      </c>
    </row>
    <row r="73" spans="15:20" x14ac:dyDescent="0.25">
      <c r="O73" t="str">
        <f t="shared" si="11"/>
        <v>456</v>
      </c>
      <c r="P73" s="1">
        <f t="shared" si="15"/>
        <v>43778</v>
      </c>
      <c r="Q73">
        <f t="shared" si="12"/>
        <v>45</v>
      </c>
      <c r="R73" t="e">
        <f>VLOOKUP(P73,'Rendkívüli helyettesítés'!$B$14:$C$193,2,FALSE)</f>
        <v>#N/A</v>
      </c>
      <c r="S73">
        <f t="shared" si="13"/>
        <v>0</v>
      </c>
      <c r="T73">
        <f t="shared" si="14"/>
        <v>6</v>
      </c>
    </row>
    <row r="74" spans="15:20" x14ac:dyDescent="0.25">
      <c r="O74" t="str">
        <f t="shared" si="11"/>
        <v>457</v>
      </c>
      <c r="P74" s="1">
        <f t="shared" si="15"/>
        <v>43779</v>
      </c>
      <c r="Q74">
        <f t="shared" si="12"/>
        <v>45</v>
      </c>
      <c r="R74" t="e">
        <f>VLOOKUP(P74,'Rendkívüli helyettesítés'!$B$14:$C$193,2,FALSE)</f>
        <v>#N/A</v>
      </c>
      <c r="S74">
        <f t="shared" si="13"/>
        <v>0</v>
      </c>
      <c r="T74">
        <f t="shared" si="14"/>
        <v>7</v>
      </c>
    </row>
    <row r="75" spans="15:20" x14ac:dyDescent="0.25">
      <c r="O75" t="str">
        <f t="shared" si="11"/>
        <v>461</v>
      </c>
      <c r="P75" s="1">
        <f t="shared" si="15"/>
        <v>43780</v>
      </c>
      <c r="Q75">
        <f t="shared" si="12"/>
        <v>46</v>
      </c>
      <c r="R75" t="e">
        <f>VLOOKUP(P75,'Rendkívüli helyettesítés'!$B$14:$C$193,2,FALSE)</f>
        <v>#N/A</v>
      </c>
      <c r="S75">
        <f t="shared" si="13"/>
        <v>0</v>
      </c>
      <c r="T75">
        <f t="shared" si="14"/>
        <v>1</v>
      </c>
    </row>
    <row r="76" spans="15:20" x14ac:dyDescent="0.25">
      <c r="O76" t="str">
        <f t="shared" si="11"/>
        <v>462</v>
      </c>
      <c r="P76" s="1">
        <f t="shared" si="15"/>
        <v>43781</v>
      </c>
      <c r="Q76">
        <f t="shared" si="12"/>
        <v>46</v>
      </c>
      <c r="R76" t="e">
        <f>VLOOKUP(P76,'Rendkívüli helyettesítés'!$B$14:$C$193,2,FALSE)</f>
        <v>#N/A</v>
      </c>
      <c r="S76">
        <f t="shared" si="13"/>
        <v>0</v>
      </c>
      <c r="T76">
        <f t="shared" si="14"/>
        <v>2</v>
      </c>
    </row>
    <row r="77" spans="15:20" x14ac:dyDescent="0.25">
      <c r="O77" t="str">
        <f t="shared" si="11"/>
        <v>463</v>
      </c>
      <c r="P77" s="1">
        <f t="shared" si="15"/>
        <v>43782</v>
      </c>
      <c r="Q77">
        <f t="shared" si="12"/>
        <v>46</v>
      </c>
      <c r="R77" t="e">
        <f>VLOOKUP(P77,'Rendkívüli helyettesítés'!$B$14:$C$193,2,FALSE)</f>
        <v>#N/A</v>
      </c>
      <c r="S77">
        <f t="shared" si="13"/>
        <v>0</v>
      </c>
      <c r="T77">
        <f t="shared" si="14"/>
        <v>3</v>
      </c>
    </row>
    <row r="78" spans="15:20" x14ac:dyDescent="0.25">
      <c r="O78" t="str">
        <f t="shared" si="11"/>
        <v>464</v>
      </c>
      <c r="P78" s="1">
        <f t="shared" si="15"/>
        <v>43783</v>
      </c>
      <c r="Q78">
        <f t="shared" si="12"/>
        <v>46</v>
      </c>
      <c r="R78" t="e">
        <f>VLOOKUP(P78,'Rendkívüli helyettesítés'!$B$14:$C$193,2,FALSE)</f>
        <v>#N/A</v>
      </c>
      <c r="S78">
        <f t="shared" si="13"/>
        <v>0</v>
      </c>
      <c r="T78">
        <f t="shared" si="14"/>
        <v>4</v>
      </c>
    </row>
    <row r="79" spans="15:20" x14ac:dyDescent="0.25">
      <c r="O79" t="str">
        <f t="shared" si="11"/>
        <v>465</v>
      </c>
      <c r="P79" s="1">
        <f t="shared" si="15"/>
        <v>43784</v>
      </c>
      <c r="Q79">
        <f t="shared" si="12"/>
        <v>46</v>
      </c>
      <c r="R79" t="e">
        <f>VLOOKUP(P79,'Rendkívüli helyettesítés'!$B$14:$C$193,2,FALSE)</f>
        <v>#N/A</v>
      </c>
      <c r="S79">
        <f t="shared" si="13"/>
        <v>0</v>
      </c>
      <c r="T79">
        <f t="shared" si="14"/>
        <v>5</v>
      </c>
    </row>
    <row r="80" spans="15:20" x14ac:dyDescent="0.25">
      <c r="O80" t="str">
        <f t="shared" si="11"/>
        <v>466</v>
      </c>
      <c r="P80" s="1">
        <f t="shared" si="15"/>
        <v>43785</v>
      </c>
      <c r="Q80">
        <f t="shared" si="12"/>
        <v>46</v>
      </c>
      <c r="R80" t="e">
        <f>VLOOKUP(P80,'Rendkívüli helyettesítés'!$B$14:$C$193,2,FALSE)</f>
        <v>#N/A</v>
      </c>
      <c r="S80">
        <f t="shared" si="13"/>
        <v>0</v>
      </c>
      <c r="T80">
        <f t="shared" si="14"/>
        <v>6</v>
      </c>
    </row>
    <row r="81" spans="15:20" x14ac:dyDescent="0.25">
      <c r="O81" t="str">
        <f t="shared" si="11"/>
        <v>467</v>
      </c>
      <c r="P81" s="1">
        <f t="shared" si="15"/>
        <v>43786</v>
      </c>
      <c r="Q81">
        <f t="shared" si="12"/>
        <v>46</v>
      </c>
      <c r="R81" t="e">
        <f>VLOOKUP(P81,'Rendkívüli helyettesítés'!$B$14:$C$193,2,FALSE)</f>
        <v>#N/A</v>
      </c>
      <c r="S81">
        <f t="shared" si="13"/>
        <v>0</v>
      </c>
      <c r="T81">
        <f t="shared" si="14"/>
        <v>7</v>
      </c>
    </row>
    <row r="82" spans="15:20" x14ac:dyDescent="0.25">
      <c r="O82" t="str">
        <f t="shared" si="11"/>
        <v>471</v>
      </c>
      <c r="P82" s="1">
        <f t="shared" si="15"/>
        <v>43787</v>
      </c>
      <c r="Q82">
        <f t="shared" si="12"/>
        <v>47</v>
      </c>
      <c r="R82" t="e">
        <f>VLOOKUP(P82,'Rendkívüli helyettesítés'!$B$14:$C$193,2,FALSE)</f>
        <v>#N/A</v>
      </c>
      <c r="S82">
        <f t="shared" si="13"/>
        <v>0</v>
      </c>
      <c r="T82">
        <f t="shared" si="14"/>
        <v>1</v>
      </c>
    </row>
    <row r="83" spans="15:20" x14ac:dyDescent="0.25">
      <c r="O83" t="str">
        <f t="shared" si="11"/>
        <v>472</v>
      </c>
      <c r="P83" s="1">
        <f t="shared" si="15"/>
        <v>43788</v>
      </c>
      <c r="Q83">
        <f t="shared" si="12"/>
        <v>47</v>
      </c>
      <c r="R83" t="e">
        <f>VLOOKUP(P83,'Rendkívüli helyettesítés'!$B$14:$C$193,2,FALSE)</f>
        <v>#N/A</v>
      </c>
      <c r="S83">
        <f t="shared" si="13"/>
        <v>0</v>
      </c>
      <c r="T83">
        <f t="shared" si="14"/>
        <v>2</v>
      </c>
    </row>
    <row r="84" spans="15:20" x14ac:dyDescent="0.25">
      <c r="O84" t="str">
        <f t="shared" si="11"/>
        <v>473</v>
      </c>
      <c r="P84" s="1">
        <f t="shared" si="15"/>
        <v>43789</v>
      </c>
      <c r="Q84">
        <f t="shared" si="12"/>
        <v>47</v>
      </c>
      <c r="R84" t="e">
        <f>VLOOKUP(P84,'Rendkívüli helyettesítés'!$B$14:$C$193,2,FALSE)</f>
        <v>#N/A</v>
      </c>
      <c r="S84">
        <f t="shared" si="13"/>
        <v>0</v>
      </c>
      <c r="T84">
        <f t="shared" si="14"/>
        <v>3</v>
      </c>
    </row>
    <row r="85" spans="15:20" x14ac:dyDescent="0.25">
      <c r="O85" t="str">
        <f t="shared" si="11"/>
        <v>474</v>
      </c>
      <c r="P85" s="1">
        <f t="shared" si="15"/>
        <v>43790</v>
      </c>
      <c r="Q85">
        <f t="shared" si="12"/>
        <v>47</v>
      </c>
      <c r="R85" t="e">
        <f>VLOOKUP(P85,'Rendkívüli helyettesítés'!$B$14:$C$193,2,FALSE)</f>
        <v>#N/A</v>
      </c>
      <c r="S85">
        <f t="shared" si="13"/>
        <v>0</v>
      </c>
      <c r="T85">
        <f t="shared" si="14"/>
        <v>4</v>
      </c>
    </row>
    <row r="86" spans="15:20" x14ac:dyDescent="0.25">
      <c r="O86" t="str">
        <f t="shared" si="11"/>
        <v>475</v>
      </c>
      <c r="P86" s="1">
        <f t="shared" si="15"/>
        <v>43791</v>
      </c>
      <c r="Q86">
        <f t="shared" si="12"/>
        <v>47</v>
      </c>
      <c r="R86" t="e">
        <f>VLOOKUP(P86,'Rendkívüli helyettesítés'!$B$14:$C$193,2,FALSE)</f>
        <v>#N/A</v>
      </c>
      <c r="S86">
        <f t="shared" si="13"/>
        <v>0</v>
      </c>
      <c r="T86">
        <f t="shared" si="14"/>
        <v>5</v>
      </c>
    </row>
    <row r="87" spans="15:20" x14ac:dyDescent="0.25">
      <c r="O87" t="str">
        <f t="shared" si="11"/>
        <v>476</v>
      </c>
      <c r="P87" s="1">
        <f t="shared" si="15"/>
        <v>43792</v>
      </c>
      <c r="Q87">
        <f t="shared" si="12"/>
        <v>47</v>
      </c>
      <c r="R87" t="e">
        <f>VLOOKUP(P87,'Rendkívüli helyettesítés'!$B$14:$C$193,2,FALSE)</f>
        <v>#N/A</v>
      </c>
      <c r="S87">
        <f t="shared" si="13"/>
        <v>0</v>
      </c>
      <c r="T87">
        <f t="shared" si="14"/>
        <v>6</v>
      </c>
    </row>
    <row r="88" spans="15:20" x14ac:dyDescent="0.25">
      <c r="O88" t="str">
        <f t="shared" si="11"/>
        <v>477</v>
      </c>
      <c r="P88" s="1">
        <f t="shared" si="15"/>
        <v>43793</v>
      </c>
      <c r="Q88">
        <f t="shared" si="12"/>
        <v>47</v>
      </c>
      <c r="R88" t="e">
        <f>VLOOKUP(P88,'Rendkívüli helyettesítés'!$B$14:$C$193,2,FALSE)</f>
        <v>#N/A</v>
      </c>
      <c r="S88">
        <f t="shared" si="13"/>
        <v>0</v>
      </c>
      <c r="T88">
        <f t="shared" si="14"/>
        <v>7</v>
      </c>
    </row>
    <row r="89" spans="15:20" x14ac:dyDescent="0.25">
      <c r="O89" t="str">
        <f t="shared" si="11"/>
        <v>481</v>
      </c>
      <c r="P89" s="1">
        <f t="shared" si="15"/>
        <v>43794</v>
      </c>
      <c r="Q89">
        <f t="shared" si="12"/>
        <v>48</v>
      </c>
      <c r="R89" t="e">
        <f>VLOOKUP(P89,'Rendkívüli helyettesítés'!$B$14:$C$193,2,FALSE)</f>
        <v>#N/A</v>
      </c>
      <c r="S89">
        <f t="shared" si="13"/>
        <v>0</v>
      </c>
      <c r="T89">
        <f t="shared" si="14"/>
        <v>1</v>
      </c>
    </row>
    <row r="90" spans="15:20" x14ac:dyDescent="0.25">
      <c r="O90" t="str">
        <f t="shared" si="11"/>
        <v>482</v>
      </c>
      <c r="P90" s="1">
        <f t="shared" si="15"/>
        <v>43795</v>
      </c>
      <c r="Q90">
        <f t="shared" si="12"/>
        <v>48</v>
      </c>
      <c r="R90" t="e">
        <f>VLOOKUP(P90,'Rendkívüli helyettesítés'!$B$14:$C$193,2,FALSE)</f>
        <v>#N/A</v>
      </c>
      <c r="S90">
        <f t="shared" si="13"/>
        <v>0</v>
      </c>
      <c r="T90">
        <f t="shared" si="14"/>
        <v>2</v>
      </c>
    </row>
    <row r="91" spans="15:20" x14ac:dyDescent="0.25">
      <c r="O91" t="str">
        <f t="shared" si="11"/>
        <v>483</v>
      </c>
      <c r="P91" s="1">
        <f t="shared" si="15"/>
        <v>43796</v>
      </c>
      <c r="Q91">
        <f t="shared" si="12"/>
        <v>48</v>
      </c>
      <c r="R91" t="e">
        <f>VLOOKUP(P91,'Rendkívüli helyettesítés'!$B$14:$C$193,2,FALSE)</f>
        <v>#N/A</v>
      </c>
      <c r="S91">
        <f t="shared" si="13"/>
        <v>0</v>
      </c>
      <c r="T91">
        <f t="shared" si="14"/>
        <v>3</v>
      </c>
    </row>
    <row r="92" spans="15:20" x14ac:dyDescent="0.25">
      <c r="O92" t="str">
        <f t="shared" si="11"/>
        <v>484</v>
      </c>
      <c r="P92" s="1">
        <f t="shared" si="15"/>
        <v>43797</v>
      </c>
      <c r="Q92">
        <f t="shared" si="12"/>
        <v>48</v>
      </c>
      <c r="R92" t="e">
        <f>VLOOKUP(P92,'Rendkívüli helyettesítés'!$B$14:$C$193,2,FALSE)</f>
        <v>#N/A</v>
      </c>
      <c r="S92">
        <f t="shared" si="13"/>
        <v>0</v>
      </c>
      <c r="T92">
        <f t="shared" si="14"/>
        <v>4</v>
      </c>
    </row>
    <row r="93" spans="15:20" x14ac:dyDescent="0.25">
      <c r="O93" t="str">
        <f t="shared" si="11"/>
        <v>485</v>
      </c>
      <c r="P93" s="1">
        <f t="shared" si="15"/>
        <v>43798</v>
      </c>
      <c r="Q93">
        <f t="shared" si="12"/>
        <v>48</v>
      </c>
      <c r="R93" t="e">
        <f>VLOOKUP(P93,'Rendkívüli helyettesítés'!$B$14:$C$193,2,FALSE)</f>
        <v>#N/A</v>
      </c>
      <c r="S93">
        <f t="shared" si="13"/>
        <v>0</v>
      </c>
      <c r="T93">
        <f t="shared" si="14"/>
        <v>5</v>
      </c>
    </row>
    <row r="94" spans="15:20" x14ac:dyDescent="0.25">
      <c r="O94" t="str">
        <f t="shared" si="11"/>
        <v>486</v>
      </c>
      <c r="P94" s="1">
        <f t="shared" si="15"/>
        <v>43799</v>
      </c>
      <c r="Q94">
        <f t="shared" si="12"/>
        <v>48</v>
      </c>
      <c r="R94" t="e">
        <f>VLOOKUP(P94,'Rendkívüli helyettesítés'!$B$14:$C$193,2,FALSE)</f>
        <v>#N/A</v>
      </c>
      <c r="S94">
        <f t="shared" si="13"/>
        <v>0</v>
      </c>
      <c r="T94">
        <f t="shared" si="14"/>
        <v>6</v>
      </c>
    </row>
    <row r="95" spans="15:20" x14ac:dyDescent="0.25">
      <c r="O95" t="str">
        <f t="shared" si="11"/>
        <v>487</v>
      </c>
      <c r="P95" s="1">
        <f t="shared" si="15"/>
        <v>43800</v>
      </c>
      <c r="Q95">
        <f t="shared" si="12"/>
        <v>48</v>
      </c>
      <c r="R95" t="e">
        <f>VLOOKUP(P95,'Rendkívüli helyettesítés'!$B$14:$C$193,2,FALSE)</f>
        <v>#N/A</v>
      </c>
      <c r="S95">
        <f t="shared" si="13"/>
        <v>0</v>
      </c>
      <c r="T95">
        <f t="shared" si="14"/>
        <v>7</v>
      </c>
    </row>
    <row r="96" spans="15:20" x14ac:dyDescent="0.25">
      <c r="O96" t="str">
        <f t="shared" si="11"/>
        <v>491</v>
      </c>
      <c r="P96" s="1">
        <f t="shared" si="15"/>
        <v>43801</v>
      </c>
      <c r="Q96">
        <f t="shared" si="12"/>
        <v>49</v>
      </c>
      <c r="R96" t="e">
        <f>VLOOKUP(P96,'Rendkívüli helyettesítés'!$B$14:$C$193,2,FALSE)</f>
        <v>#N/A</v>
      </c>
      <c r="S96">
        <f t="shared" si="13"/>
        <v>0</v>
      </c>
      <c r="T96">
        <f t="shared" si="14"/>
        <v>1</v>
      </c>
    </row>
    <row r="97" spans="15:20" x14ac:dyDescent="0.25">
      <c r="O97" t="str">
        <f t="shared" si="11"/>
        <v>492</v>
      </c>
      <c r="P97" s="1">
        <f t="shared" si="15"/>
        <v>43802</v>
      </c>
      <c r="Q97">
        <f t="shared" si="12"/>
        <v>49</v>
      </c>
      <c r="R97" t="e">
        <f>VLOOKUP(P97,'Rendkívüli helyettesítés'!$B$14:$C$193,2,FALSE)</f>
        <v>#N/A</v>
      </c>
      <c r="S97">
        <f t="shared" si="13"/>
        <v>0</v>
      </c>
      <c r="T97">
        <f t="shared" si="14"/>
        <v>2</v>
      </c>
    </row>
    <row r="98" spans="15:20" x14ac:dyDescent="0.25">
      <c r="O98" t="str">
        <f t="shared" si="11"/>
        <v>493</v>
      </c>
      <c r="P98" s="1">
        <f t="shared" si="15"/>
        <v>43803</v>
      </c>
      <c r="Q98">
        <f t="shared" si="12"/>
        <v>49</v>
      </c>
      <c r="R98" t="e">
        <f>VLOOKUP(P98,'Rendkívüli helyettesítés'!$B$14:$C$193,2,FALSE)</f>
        <v>#N/A</v>
      </c>
      <c r="S98">
        <f t="shared" si="13"/>
        <v>0</v>
      </c>
      <c r="T98">
        <f t="shared" si="14"/>
        <v>3</v>
      </c>
    </row>
    <row r="99" spans="15:20" x14ac:dyDescent="0.25">
      <c r="O99" t="str">
        <f t="shared" si="11"/>
        <v>494</v>
      </c>
      <c r="P99" s="1">
        <f t="shared" si="15"/>
        <v>43804</v>
      </c>
      <c r="Q99">
        <f t="shared" si="12"/>
        <v>49</v>
      </c>
      <c r="R99" t="e">
        <f>VLOOKUP(P99,'Rendkívüli helyettesítés'!$B$14:$C$193,2,FALSE)</f>
        <v>#N/A</v>
      </c>
      <c r="S99">
        <f t="shared" si="13"/>
        <v>0</v>
      </c>
      <c r="T99">
        <f t="shared" si="14"/>
        <v>4</v>
      </c>
    </row>
    <row r="100" spans="15:20" x14ac:dyDescent="0.25">
      <c r="O100" t="str">
        <f t="shared" si="11"/>
        <v>495</v>
      </c>
      <c r="P100" s="1">
        <f t="shared" si="15"/>
        <v>43805</v>
      </c>
      <c r="Q100">
        <f t="shared" si="12"/>
        <v>49</v>
      </c>
      <c r="R100" t="e">
        <f>VLOOKUP(P100,'Rendkívüli helyettesítés'!$B$14:$C$193,2,FALSE)</f>
        <v>#N/A</v>
      </c>
      <c r="S100">
        <f t="shared" si="13"/>
        <v>0</v>
      </c>
      <c r="T100">
        <f t="shared" si="14"/>
        <v>5</v>
      </c>
    </row>
    <row r="101" spans="15:20" x14ac:dyDescent="0.25">
      <c r="O101" t="str">
        <f t="shared" si="11"/>
        <v>496</v>
      </c>
      <c r="P101" s="1">
        <f t="shared" si="15"/>
        <v>43806</v>
      </c>
      <c r="Q101">
        <f t="shared" si="12"/>
        <v>49</v>
      </c>
      <c r="R101" t="e">
        <f>VLOOKUP(P101,'Rendkívüli helyettesítés'!$B$14:$C$193,2,FALSE)</f>
        <v>#N/A</v>
      </c>
      <c r="S101">
        <f t="shared" si="13"/>
        <v>0</v>
      </c>
      <c r="T101">
        <f t="shared" si="14"/>
        <v>6</v>
      </c>
    </row>
    <row r="102" spans="15:20" x14ac:dyDescent="0.25">
      <c r="O102" t="str">
        <f t="shared" si="11"/>
        <v>497</v>
      </c>
      <c r="P102" s="1">
        <f t="shared" si="15"/>
        <v>43807</v>
      </c>
      <c r="Q102">
        <f t="shared" si="12"/>
        <v>49</v>
      </c>
      <c r="R102" t="e">
        <f>VLOOKUP(P102,'Rendkívüli helyettesítés'!$B$14:$C$193,2,FALSE)</f>
        <v>#N/A</v>
      </c>
      <c r="S102">
        <f t="shared" si="13"/>
        <v>0</v>
      </c>
      <c r="T102">
        <f t="shared" si="14"/>
        <v>7</v>
      </c>
    </row>
    <row r="103" spans="15:20" x14ac:dyDescent="0.25">
      <c r="O103" t="str">
        <f t="shared" si="11"/>
        <v>501</v>
      </c>
      <c r="P103" s="1">
        <f t="shared" si="15"/>
        <v>43808</v>
      </c>
      <c r="Q103">
        <f t="shared" si="12"/>
        <v>50</v>
      </c>
      <c r="R103" t="e">
        <f>VLOOKUP(P103,'Rendkívüli helyettesítés'!$B$14:$C$193,2,FALSE)</f>
        <v>#N/A</v>
      </c>
      <c r="S103">
        <f t="shared" si="13"/>
        <v>0</v>
      </c>
      <c r="T103">
        <f t="shared" si="14"/>
        <v>1</v>
      </c>
    </row>
    <row r="104" spans="15:20" x14ac:dyDescent="0.25">
      <c r="O104" t="str">
        <f t="shared" si="11"/>
        <v>502</v>
      </c>
      <c r="P104" s="1">
        <f t="shared" si="15"/>
        <v>43809</v>
      </c>
      <c r="Q104">
        <f t="shared" si="12"/>
        <v>50</v>
      </c>
      <c r="R104" t="e">
        <f>VLOOKUP(P104,'Rendkívüli helyettesítés'!$B$14:$C$193,2,FALSE)</f>
        <v>#N/A</v>
      </c>
      <c r="S104">
        <f t="shared" si="13"/>
        <v>0</v>
      </c>
      <c r="T104">
        <f t="shared" si="14"/>
        <v>2</v>
      </c>
    </row>
    <row r="105" spans="15:20" x14ac:dyDescent="0.25">
      <c r="O105" t="str">
        <f t="shared" si="11"/>
        <v>503</v>
      </c>
      <c r="P105" s="1">
        <f t="shared" si="15"/>
        <v>43810</v>
      </c>
      <c r="Q105">
        <f t="shared" si="12"/>
        <v>50</v>
      </c>
      <c r="R105" t="e">
        <f>VLOOKUP(P105,'Rendkívüli helyettesítés'!$B$14:$C$193,2,FALSE)</f>
        <v>#N/A</v>
      </c>
      <c r="S105">
        <f t="shared" si="13"/>
        <v>0</v>
      </c>
      <c r="T105">
        <f t="shared" si="14"/>
        <v>3</v>
      </c>
    </row>
    <row r="106" spans="15:20" x14ac:dyDescent="0.25">
      <c r="O106" t="str">
        <f t="shared" si="11"/>
        <v>504</v>
      </c>
      <c r="P106" s="1">
        <f t="shared" si="15"/>
        <v>43811</v>
      </c>
      <c r="Q106">
        <f t="shared" si="12"/>
        <v>50</v>
      </c>
      <c r="R106" t="e">
        <f>VLOOKUP(P106,'Rendkívüli helyettesítés'!$B$14:$C$193,2,FALSE)</f>
        <v>#N/A</v>
      </c>
      <c r="S106">
        <f t="shared" si="13"/>
        <v>0</v>
      </c>
      <c r="T106">
        <f t="shared" si="14"/>
        <v>4</v>
      </c>
    </row>
    <row r="107" spans="15:20" x14ac:dyDescent="0.25">
      <c r="O107" t="str">
        <f t="shared" si="11"/>
        <v>505</v>
      </c>
      <c r="P107" s="1">
        <f t="shared" si="15"/>
        <v>43812</v>
      </c>
      <c r="Q107">
        <f t="shared" si="12"/>
        <v>50</v>
      </c>
      <c r="R107" t="e">
        <f>VLOOKUP(P107,'Rendkívüli helyettesítés'!$B$14:$C$193,2,FALSE)</f>
        <v>#N/A</v>
      </c>
      <c r="S107">
        <f t="shared" si="13"/>
        <v>0</v>
      </c>
      <c r="T107">
        <f t="shared" si="14"/>
        <v>5</v>
      </c>
    </row>
    <row r="108" spans="15:20" x14ac:dyDescent="0.25">
      <c r="O108" t="str">
        <f t="shared" si="11"/>
        <v>506</v>
      </c>
      <c r="P108" s="1">
        <f t="shared" si="15"/>
        <v>43813</v>
      </c>
      <c r="Q108">
        <f t="shared" si="12"/>
        <v>50</v>
      </c>
      <c r="R108" t="e">
        <f>VLOOKUP(P108,'Rendkívüli helyettesítés'!$B$14:$C$193,2,FALSE)</f>
        <v>#N/A</v>
      </c>
      <c r="S108">
        <f t="shared" si="13"/>
        <v>0</v>
      </c>
      <c r="T108">
        <f t="shared" si="14"/>
        <v>6</v>
      </c>
    </row>
    <row r="109" spans="15:20" x14ac:dyDescent="0.25">
      <c r="O109" t="str">
        <f t="shared" si="11"/>
        <v>507</v>
      </c>
      <c r="P109" s="1">
        <f t="shared" si="15"/>
        <v>43814</v>
      </c>
      <c r="Q109">
        <f t="shared" si="12"/>
        <v>50</v>
      </c>
      <c r="R109" t="e">
        <f>VLOOKUP(P109,'Rendkívüli helyettesítés'!$B$14:$C$193,2,FALSE)</f>
        <v>#N/A</v>
      </c>
      <c r="S109">
        <f t="shared" si="13"/>
        <v>0</v>
      </c>
      <c r="T109">
        <f t="shared" si="14"/>
        <v>7</v>
      </c>
    </row>
    <row r="110" spans="15:20" x14ac:dyDescent="0.25">
      <c r="O110" t="str">
        <f t="shared" si="11"/>
        <v>511</v>
      </c>
      <c r="P110" s="1">
        <f t="shared" si="15"/>
        <v>43815</v>
      </c>
      <c r="Q110">
        <f t="shared" si="12"/>
        <v>51</v>
      </c>
      <c r="R110" t="e">
        <f>VLOOKUP(P110,'Rendkívüli helyettesítés'!$B$14:$C$193,2,FALSE)</f>
        <v>#N/A</v>
      </c>
      <c r="S110">
        <f t="shared" si="13"/>
        <v>0</v>
      </c>
      <c r="T110">
        <f t="shared" si="14"/>
        <v>1</v>
      </c>
    </row>
    <row r="111" spans="15:20" x14ac:dyDescent="0.25">
      <c r="O111" t="str">
        <f t="shared" si="11"/>
        <v>512</v>
      </c>
      <c r="P111" s="1">
        <f t="shared" si="15"/>
        <v>43816</v>
      </c>
      <c r="Q111">
        <f t="shared" si="12"/>
        <v>51</v>
      </c>
      <c r="R111" t="e">
        <f>VLOOKUP(P111,'Rendkívüli helyettesítés'!$B$14:$C$193,2,FALSE)</f>
        <v>#N/A</v>
      </c>
      <c r="S111">
        <f t="shared" si="13"/>
        <v>0</v>
      </c>
      <c r="T111">
        <f t="shared" si="14"/>
        <v>2</v>
      </c>
    </row>
    <row r="112" spans="15:20" x14ac:dyDescent="0.25">
      <c r="O112" t="str">
        <f t="shared" si="11"/>
        <v>513</v>
      </c>
      <c r="P112" s="1">
        <f t="shared" si="15"/>
        <v>43817</v>
      </c>
      <c r="Q112">
        <f t="shared" si="12"/>
        <v>51</v>
      </c>
      <c r="R112" t="e">
        <f>VLOOKUP(P112,'Rendkívüli helyettesítés'!$B$14:$C$193,2,FALSE)</f>
        <v>#N/A</v>
      </c>
      <c r="S112">
        <f t="shared" si="13"/>
        <v>0</v>
      </c>
      <c r="T112">
        <f t="shared" si="14"/>
        <v>3</v>
      </c>
    </row>
    <row r="113" spans="15:20" x14ac:dyDescent="0.25">
      <c r="O113" t="str">
        <f t="shared" si="11"/>
        <v>514</v>
      </c>
      <c r="P113" s="1">
        <f t="shared" si="15"/>
        <v>43818</v>
      </c>
      <c r="Q113">
        <f t="shared" si="12"/>
        <v>51</v>
      </c>
      <c r="R113" t="e">
        <f>VLOOKUP(P113,'Rendkívüli helyettesítés'!$B$14:$C$193,2,FALSE)</f>
        <v>#N/A</v>
      </c>
      <c r="S113">
        <f t="shared" si="13"/>
        <v>0</v>
      </c>
      <c r="T113">
        <f t="shared" si="14"/>
        <v>4</v>
      </c>
    </row>
    <row r="114" spans="15:20" x14ac:dyDescent="0.25">
      <c r="O114" t="str">
        <f t="shared" si="11"/>
        <v>515</v>
      </c>
      <c r="P114" s="1">
        <f t="shared" si="15"/>
        <v>43819</v>
      </c>
      <c r="Q114">
        <f t="shared" si="12"/>
        <v>51</v>
      </c>
      <c r="R114" t="e">
        <f>VLOOKUP(P114,'Rendkívüli helyettesítés'!$B$14:$C$193,2,FALSE)</f>
        <v>#N/A</v>
      </c>
      <c r="S114">
        <f t="shared" si="13"/>
        <v>0</v>
      </c>
      <c r="T114">
        <f t="shared" si="14"/>
        <v>5</v>
      </c>
    </row>
    <row r="115" spans="15:20" x14ac:dyDescent="0.25">
      <c r="O115" t="str">
        <f t="shared" si="11"/>
        <v>516</v>
      </c>
      <c r="P115" s="1">
        <f t="shared" si="15"/>
        <v>43820</v>
      </c>
      <c r="Q115">
        <f t="shared" si="12"/>
        <v>51</v>
      </c>
      <c r="R115" t="e">
        <f>VLOOKUP(P115,'Rendkívüli helyettesítés'!$B$14:$C$193,2,FALSE)</f>
        <v>#N/A</v>
      </c>
      <c r="S115">
        <f t="shared" si="13"/>
        <v>0</v>
      </c>
      <c r="T115">
        <f t="shared" si="14"/>
        <v>6</v>
      </c>
    </row>
    <row r="116" spans="15:20" x14ac:dyDescent="0.25">
      <c r="O116" t="str">
        <f t="shared" si="11"/>
        <v>517</v>
      </c>
      <c r="P116" s="1">
        <f t="shared" si="15"/>
        <v>43821</v>
      </c>
      <c r="Q116">
        <f t="shared" si="12"/>
        <v>51</v>
      </c>
      <c r="R116" t="e">
        <f>VLOOKUP(P116,'Rendkívüli helyettesítés'!$B$14:$C$193,2,FALSE)</f>
        <v>#N/A</v>
      </c>
      <c r="S116">
        <f t="shared" si="13"/>
        <v>0</v>
      </c>
      <c r="T116">
        <f t="shared" si="14"/>
        <v>7</v>
      </c>
    </row>
    <row r="117" spans="15:20" x14ac:dyDescent="0.25">
      <c r="O117" t="str">
        <f t="shared" si="11"/>
        <v>521</v>
      </c>
      <c r="P117" s="1">
        <f t="shared" si="15"/>
        <v>43822</v>
      </c>
      <c r="Q117">
        <f t="shared" si="12"/>
        <v>52</v>
      </c>
      <c r="R117" t="e">
        <f>VLOOKUP(P117,'Rendkívüli helyettesítés'!$B$14:$C$193,2,FALSE)</f>
        <v>#N/A</v>
      </c>
      <c r="S117">
        <f t="shared" si="13"/>
        <v>0</v>
      </c>
      <c r="T117">
        <f t="shared" si="14"/>
        <v>1</v>
      </c>
    </row>
    <row r="118" spans="15:20" x14ac:dyDescent="0.25">
      <c r="O118" t="str">
        <f t="shared" si="11"/>
        <v>522</v>
      </c>
      <c r="P118" s="1">
        <f t="shared" si="15"/>
        <v>43823</v>
      </c>
      <c r="Q118">
        <f t="shared" si="12"/>
        <v>52</v>
      </c>
      <c r="R118" t="e">
        <f>VLOOKUP(P118,'Rendkívüli helyettesítés'!$B$14:$C$193,2,FALSE)</f>
        <v>#N/A</v>
      </c>
      <c r="S118">
        <f t="shared" si="13"/>
        <v>0</v>
      </c>
      <c r="T118">
        <f t="shared" si="14"/>
        <v>2</v>
      </c>
    </row>
    <row r="119" spans="15:20" x14ac:dyDescent="0.25">
      <c r="O119" t="str">
        <f t="shared" si="11"/>
        <v>523</v>
      </c>
      <c r="P119" s="1">
        <f t="shared" si="15"/>
        <v>43824</v>
      </c>
      <c r="Q119">
        <f t="shared" si="12"/>
        <v>52</v>
      </c>
      <c r="R119" t="e">
        <f>VLOOKUP(P119,'Rendkívüli helyettesítés'!$B$14:$C$193,2,FALSE)</f>
        <v>#N/A</v>
      </c>
      <c r="S119">
        <f t="shared" si="13"/>
        <v>0</v>
      </c>
      <c r="T119">
        <f t="shared" si="14"/>
        <v>3</v>
      </c>
    </row>
    <row r="120" spans="15:20" x14ac:dyDescent="0.25">
      <c r="O120" t="str">
        <f t="shared" si="11"/>
        <v>524</v>
      </c>
      <c r="P120" s="1">
        <f t="shared" si="15"/>
        <v>43825</v>
      </c>
      <c r="Q120">
        <f t="shared" si="12"/>
        <v>52</v>
      </c>
      <c r="R120" t="e">
        <f>VLOOKUP(P120,'Rendkívüli helyettesítés'!$B$14:$C$193,2,FALSE)</f>
        <v>#N/A</v>
      </c>
      <c r="S120">
        <f t="shared" si="13"/>
        <v>0</v>
      </c>
      <c r="T120">
        <f t="shared" si="14"/>
        <v>4</v>
      </c>
    </row>
    <row r="121" spans="15:20" x14ac:dyDescent="0.25">
      <c r="O121" t="str">
        <f t="shared" si="11"/>
        <v>525</v>
      </c>
      <c r="P121" s="1">
        <f t="shared" si="15"/>
        <v>43826</v>
      </c>
      <c r="Q121">
        <f t="shared" si="12"/>
        <v>52</v>
      </c>
      <c r="R121" t="e">
        <f>VLOOKUP(P121,'Rendkívüli helyettesítés'!$B$14:$C$193,2,FALSE)</f>
        <v>#N/A</v>
      </c>
      <c r="S121">
        <f t="shared" si="13"/>
        <v>0</v>
      </c>
      <c r="T121">
        <f t="shared" si="14"/>
        <v>5</v>
      </c>
    </row>
    <row r="122" spans="15:20" x14ac:dyDescent="0.25">
      <c r="O122" t="str">
        <f t="shared" si="11"/>
        <v>526</v>
      </c>
      <c r="P122" s="1">
        <f t="shared" si="15"/>
        <v>43827</v>
      </c>
      <c r="Q122">
        <f t="shared" si="12"/>
        <v>52</v>
      </c>
      <c r="R122" t="e">
        <f>VLOOKUP(P122,'Rendkívüli helyettesítés'!$B$14:$C$193,2,FALSE)</f>
        <v>#N/A</v>
      </c>
      <c r="S122">
        <f t="shared" si="13"/>
        <v>0</v>
      </c>
      <c r="T122">
        <f t="shared" si="14"/>
        <v>6</v>
      </c>
    </row>
    <row r="123" spans="15:20" x14ac:dyDescent="0.25">
      <c r="O123" t="str">
        <f t="shared" si="11"/>
        <v>527</v>
      </c>
      <c r="P123" s="1">
        <f t="shared" si="15"/>
        <v>43828</v>
      </c>
      <c r="Q123">
        <f t="shared" si="12"/>
        <v>52</v>
      </c>
      <c r="R123" t="e">
        <f>VLOOKUP(P123,'Rendkívüli helyettesítés'!$B$14:$C$193,2,FALSE)</f>
        <v>#N/A</v>
      </c>
      <c r="S123">
        <f t="shared" si="13"/>
        <v>0</v>
      </c>
      <c r="T123">
        <f t="shared" si="14"/>
        <v>7</v>
      </c>
    </row>
    <row r="124" spans="15:20" x14ac:dyDescent="0.25">
      <c r="O124" t="str">
        <f t="shared" si="11"/>
        <v>11</v>
      </c>
      <c r="P124" s="1">
        <f t="shared" si="15"/>
        <v>43829</v>
      </c>
      <c r="Q124">
        <f t="shared" si="12"/>
        <v>1</v>
      </c>
      <c r="R124" t="e">
        <f>VLOOKUP(P124,'Rendkívüli helyettesítés'!$B$14:$C$193,2,FALSE)</f>
        <v>#N/A</v>
      </c>
      <c r="S124">
        <f t="shared" si="13"/>
        <v>0</v>
      </c>
      <c r="T124">
        <f t="shared" si="14"/>
        <v>1</v>
      </c>
    </row>
    <row r="125" spans="15:20" x14ac:dyDescent="0.25">
      <c r="O125" t="str">
        <f t="shared" si="11"/>
        <v>12</v>
      </c>
      <c r="P125" s="1">
        <f t="shared" si="15"/>
        <v>43830</v>
      </c>
      <c r="Q125">
        <f t="shared" si="12"/>
        <v>1</v>
      </c>
      <c r="R125" t="e">
        <f>VLOOKUP(P125,'Rendkívüli helyettesítés'!$B$14:$C$193,2,FALSE)</f>
        <v>#N/A</v>
      </c>
      <c r="S125">
        <f t="shared" si="13"/>
        <v>0</v>
      </c>
      <c r="T125">
        <f t="shared" si="14"/>
        <v>2</v>
      </c>
    </row>
    <row r="126" spans="15:20" x14ac:dyDescent="0.25">
      <c r="O126" t="str">
        <f t="shared" si="11"/>
        <v>13</v>
      </c>
      <c r="P126" s="1">
        <f t="shared" si="15"/>
        <v>43831</v>
      </c>
      <c r="Q126">
        <f t="shared" si="12"/>
        <v>1</v>
      </c>
      <c r="R126" t="e">
        <f>VLOOKUP(P126,'Rendkívüli helyettesítés'!$B$14:$C$193,2,FALSE)</f>
        <v>#N/A</v>
      </c>
      <c r="S126">
        <f t="shared" si="13"/>
        <v>0</v>
      </c>
      <c r="T126">
        <f t="shared" si="14"/>
        <v>3</v>
      </c>
    </row>
    <row r="127" spans="15:20" x14ac:dyDescent="0.25">
      <c r="O127" t="str">
        <f t="shared" si="11"/>
        <v>14</v>
      </c>
      <c r="P127" s="1">
        <f t="shared" si="15"/>
        <v>43832</v>
      </c>
      <c r="Q127">
        <f t="shared" si="12"/>
        <v>1</v>
      </c>
      <c r="R127" t="e">
        <f>VLOOKUP(P127,'Rendkívüli helyettesítés'!$B$14:$C$193,2,FALSE)</f>
        <v>#N/A</v>
      </c>
      <c r="S127">
        <f t="shared" si="13"/>
        <v>0</v>
      </c>
      <c r="T127">
        <f t="shared" si="14"/>
        <v>4</v>
      </c>
    </row>
    <row r="128" spans="15:20" x14ac:dyDescent="0.25">
      <c r="O128" t="str">
        <f t="shared" si="11"/>
        <v>15</v>
      </c>
      <c r="P128" s="1">
        <f t="shared" si="15"/>
        <v>43833</v>
      </c>
      <c r="Q128">
        <f t="shared" si="12"/>
        <v>1</v>
      </c>
      <c r="R128" t="e">
        <f>VLOOKUP(P128,'Rendkívüli helyettesítés'!$B$14:$C$193,2,FALSE)</f>
        <v>#N/A</v>
      </c>
      <c r="S128">
        <f t="shared" si="13"/>
        <v>0</v>
      </c>
      <c r="T128">
        <f t="shared" si="14"/>
        <v>5</v>
      </c>
    </row>
    <row r="129" spans="15:20" x14ac:dyDescent="0.25">
      <c r="O129" t="str">
        <f t="shared" si="11"/>
        <v>16</v>
      </c>
      <c r="P129" s="1">
        <f t="shared" si="15"/>
        <v>43834</v>
      </c>
      <c r="Q129">
        <f t="shared" si="12"/>
        <v>1</v>
      </c>
      <c r="R129" t="e">
        <f>VLOOKUP(P129,'Rendkívüli helyettesítés'!$B$14:$C$193,2,FALSE)</f>
        <v>#N/A</v>
      </c>
      <c r="S129">
        <f t="shared" si="13"/>
        <v>0</v>
      </c>
      <c r="T129">
        <f t="shared" si="14"/>
        <v>6</v>
      </c>
    </row>
    <row r="130" spans="15:20" x14ac:dyDescent="0.25">
      <c r="O130" t="str">
        <f t="shared" si="11"/>
        <v>17</v>
      </c>
      <c r="P130" s="1">
        <f t="shared" si="15"/>
        <v>43835</v>
      </c>
      <c r="Q130">
        <f t="shared" si="12"/>
        <v>1</v>
      </c>
      <c r="R130" t="e">
        <f>VLOOKUP(P130,'Rendkívüli helyettesítés'!$B$14:$C$193,2,FALSE)</f>
        <v>#N/A</v>
      </c>
      <c r="S130">
        <f t="shared" si="13"/>
        <v>0</v>
      </c>
      <c r="T130">
        <f t="shared" si="14"/>
        <v>7</v>
      </c>
    </row>
    <row r="131" spans="15:20" x14ac:dyDescent="0.25">
      <c r="O131" t="str">
        <f t="shared" si="11"/>
        <v>21</v>
      </c>
      <c r="P131" s="1">
        <f t="shared" si="15"/>
        <v>43836</v>
      </c>
      <c r="Q131">
        <f t="shared" si="12"/>
        <v>2</v>
      </c>
      <c r="R131" t="e">
        <f>VLOOKUP(P131,'Rendkívüli helyettesítés'!$B$14:$C$193,2,FALSE)</f>
        <v>#N/A</v>
      </c>
      <c r="S131">
        <f t="shared" si="13"/>
        <v>0</v>
      </c>
      <c r="T131">
        <f t="shared" si="14"/>
        <v>1</v>
      </c>
    </row>
    <row r="132" spans="15:20" x14ac:dyDescent="0.25">
      <c r="O132" t="str">
        <f t="shared" si="11"/>
        <v>22</v>
      </c>
      <c r="P132" s="1">
        <f t="shared" si="15"/>
        <v>43837</v>
      </c>
      <c r="Q132">
        <f t="shared" si="12"/>
        <v>2</v>
      </c>
      <c r="R132" t="e">
        <f>VLOOKUP(P132,'Rendkívüli helyettesítés'!$B$14:$C$193,2,FALSE)</f>
        <v>#N/A</v>
      </c>
      <c r="S132">
        <f t="shared" si="13"/>
        <v>0</v>
      </c>
      <c r="T132">
        <f t="shared" si="14"/>
        <v>2</v>
      </c>
    </row>
    <row r="133" spans="15:20" x14ac:dyDescent="0.25">
      <c r="O133" t="str">
        <f t="shared" ref="O133:O196" si="16">CONCATENATE(Q133,T133)</f>
        <v>23</v>
      </c>
      <c r="P133" s="1">
        <f t="shared" si="15"/>
        <v>43838</v>
      </c>
      <c r="Q133">
        <f t="shared" ref="Q133:Q196" si="17">_xlfn.ISOWEEKNUM(P133)</f>
        <v>2</v>
      </c>
      <c r="R133" t="e">
        <f>VLOOKUP(P133,'Rendkívüli helyettesítés'!$B$14:$C$193,2,FALSE)</f>
        <v>#N/A</v>
      </c>
      <c r="S133">
        <f t="shared" ref="S133:S196" si="18">IF(ISERROR(R133),0,R133)</f>
        <v>0</v>
      </c>
      <c r="T133">
        <f t="shared" ref="T133:T196" si="19">WEEKDAY(P133,2)</f>
        <v>3</v>
      </c>
    </row>
    <row r="134" spans="15:20" x14ac:dyDescent="0.25">
      <c r="O134" t="str">
        <f t="shared" si="16"/>
        <v>24</v>
      </c>
      <c r="P134" s="1">
        <f t="shared" ref="P134:P197" si="20">P133+1</f>
        <v>43839</v>
      </c>
      <c r="Q134">
        <f t="shared" si="17"/>
        <v>2</v>
      </c>
      <c r="R134" t="e">
        <f>VLOOKUP(P134,'Rendkívüli helyettesítés'!$B$14:$C$193,2,FALSE)</f>
        <v>#N/A</v>
      </c>
      <c r="S134">
        <f t="shared" si="18"/>
        <v>0</v>
      </c>
      <c r="T134">
        <f t="shared" si="19"/>
        <v>4</v>
      </c>
    </row>
    <row r="135" spans="15:20" x14ac:dyDescent="0.25">
      <c r="O135" t="str">
        <f t="shared" si="16"/>
        <v>25</v>
      </c>
      <c r="P135" s="1">
        <f t="shared" si="20"/>
        <v>43840</v>
      </c>
      <c r="Q135">
        <f t="shared" si="17"/>
        <v>2</v>
      </c>
      <c r="R135" t="e">
        <f>VLOOKUP(P135,'Rendkívüli helyettesítés'!$B$14:$C$193,2,FALSE)</f>
        <v>#N/A</v>
      </c>
      <c r="S135">
        <f t="shared" si="18"/>
        <v>0</v>
      </c>
      <c r="T135">
        <f t="shared" si="19"/>
        <v>5</v>
      </c>
    </row>
    <row r="136" spans="15:20" x14ac:dyDescent="0.25">
      <c r="O136" t="str">
        <f t="shared" si="16"/>
        <v>26</v>
      </c>
      <c r="P136" s="1">
        <f t="shared" si="20"/>
        <v>43841</v>
      </c>
      <c r="Q136">
        <f t="shared" si="17"/>
        <v>2</v>
      </c>
      <c r="R136" t="e">
        <f>VLOOKUP(P136,'Rendkívüli helyettesítés'!$B$14:$C$193,2,FALSE)</f>
        <v>#N/A</v>
      </c>
      <c r="S136">
        <f t="shared" si="18"/>
        <v>0</v>
      </c>
      <c r="T136">
        <f t="shared" si="19"/>
        <v>6</v>
      </c>
    </row>
    <row r="137" spans="15:20" x14ac:dyDescent="0.25">
      <c r="O137" t="str">
        <f t="shared" si="16"/>
        <v>27</v>
      </c>
      <c r="P137" s="1">
        <f t="shared" si="20"/>
        <v>43842</v>
      </c>
      <c r="Q137">
        <f t="shared" si="17"/>
        <v>2</v>
      </c>
      <c r="R137" t="e">
        <f>VLOOKUP(P137,'Rendkívüli helyettesítés'!$B$14:$C$193,2,FALSE)</f>
        <v>#N/A</v>
      </c>
      <c r="S137">
        <f t="shared" si="18"/>
        <v>0</v>
      </c>
      <c r="T137">
        <f t="shared" si="19"/>
        <v>7</v>
      </c>
    </row>
    <row r="138" spans="15:20" x14ac:dyDescent="0.25">
      <c r="O138" t="str">
        <f t="shared" si="16"/>
        <v>31</v>
      </c>
      <c r="P138" s="1">
        <f t="shared" si="20"/>
        <v>43843</v>
      </c>
      <c r="Q138">
        <f t="shared" si="17"/>
        <v>3</v>
      </c>
      <c r="R138" t="e">
        <f>VLOOKUP(P138,'Rendkívüli helyettesítés'!$B$14:$C$193,2,FALSE)</f>
        <v>#N/A</v>
      </c>
      <c r="S138">
        <f t="shared" si="18"/>
        <v>0</v>
      </c>
      <c r="T138">
        <f t="shared" si="19"/>
        <v>1</v>
      </c>
    </row>
    <row r="139" spans="15:20" x14ac:dyDescent="0.25">
      <c r="O139" t="str">
        <f t="shared" si="16"/>
        <v>32</v>
      </c>
      <c r="P139" s="1">
        <f t="shared" si="20"/>
        <v>43844</v>
      </c>
      <c r="Q139">
        <f t="shared" si="17"/>
        <v>3</v>
      </c>
      <c r="R139" t="e">
        <f>VLOOKUP(P139,'Rendkívüli helyettesítés'!$B$14:$C$193,2,FALSE)</f>
        <v>#N/A</v>
      </c>
      <c r="S139">
        <f t="shared" si="18"/>
        <v>0</v>
      </c>
      <c r="T139">
        <f t="shared" si="19"/>
        <v>2</v>
      </c>
    </row>
    <row r="140" spans="15:20" x14ac:dyDescent="0.25">
      <c r="O140" t="str">
        <f t="shared" si="16"/>
        <v>33</v>
      </c>
      <c r="P140" s="1">
        <f t="shared" si="20"/>
        <v>43845</v>
      </c>
      <c r="Q140">
        <f t="shared" si="17"/>
        <v>3</v>
      </c>
      <c r="R140" t="e">
        <f>VLOOKUP(P140,'Rendkívüli helyettesítés'!$B$14:$C$193,2,FALSE)</f>
        <v>#N/A</v>
      </c>
      <c r="S140">
        <f t="shared" si="18"/>
        <v>0</v>
      </c>
      <c r="T140">
        <f t="shared" si="19"/>
        <v>3</v>
      </c>
    </row>
    <row r="141" spans="15:20" x14ac:dyDescent="0.25">
      <c r="O141" t="str">
        <f t="shared" si="16"/>
        <v>34</v>
      </c>
      <c r="P141" s="1">
        <f t="shared" si="20"/>
        <v>43846</v>
      </c>
      <c r="Q141">
        <f t="shared" si="17"/>
        <v>3</v>
      </c>
      <c r="R141" t="e">
        <f>VLOOKUP(P141,'Rendkívüli helyettesítés'!$B$14:$C$193,2,FALSE)</f>
        <v>#N/A</v>
      </c>
      <c r="S141">
        <f t="shared" si="18"/>
        <v>0</v>
      </c>
      <c r="T141">
        <f t="shared" si="19"/>
        <v>4</v>
      </c>
    </row>
    <row r="142" spans="15:20" x14ac:dyDescent="0.25">
      <c r="O142" t="str">
        <f t="shared" si="16"/>
        <v>35</v>
      </c>
      <c r="P142" s="1">
        <f t="shared" si="20"/>
        <v>43847</v>
      </c>
      <c r="Q142">
        <f t="shared" si="17"/>
        <v>3</v>
      </c>
      <c r="R142" t="e">
        <f>VLOOKUP(P142,'Rendkívüli helyettesítés'!$B$14:$C$193,2,FALSE)</f>
        <v>#N/A</v>
      </c>
      <c r="S142">
        <f t="shared" si="18"/>
        <v>0</v>
      </c>
      <c r="T142">
        <f t="shared" si="19"/>
        <v>5</v>
      </c>
    </row>
    <row r="143" spans="15:20" x14ac:dyDescent="0.25">
      <c r="O143" t="str">
        <f t="shared" si="16"/>
        <v>36</v>
      </c>
      <c r="P143" s="1">
        <f t="shared" si="20"/>
        <v>43848</v>
      </c>
      <c r="Q143">
        <f t="shared" si="17"/>
        <v>3</v>
      </c>
      <c r="R143" t="e">
        <f>VLOOKUP(P143,'Rendkívüli helyettesítés'!$B$14:$C$193,2,FALSE)</f>
        <v>#N/A</v>
      </c>
      <c r="S143">
        <f t="shared" si="18"/>
        <v>0</v>
      </c>
      <c r="T143">
        <f t="shared" si="19"/>
        <v>6</v>
      </c>
    </row>
    <row r="144" spans="15:20" x14ac:dyDescent="0.25">
      <c r="O144" t="str">
        <f t="shared" si="16"/>
        <v>37</v>
      </c>
      <c r="P144" s="1">
        <f t="shared" si="20"/>
        <v>43849</v>
      </c>
      <c r="Q144">
        <f t="shared" si="17"/>
        <v>3</v>
      </c>
      <c r="R144" t="e">
        <f>VLOOKUP(P144,'Rendkívüli helyettesítés'!$B$14:$C$193,2,FALSE)</f>
        <v>#N/A</v>
      </c>
      <c r="S144">
        <f t="shared" si="18"/>
        <v>0</v>
      </c>
      <c r="T144">
        <f t="shared" si="19"/>
        <v>7</v>
      </c>
    </row>
    <row r="145" spans="15:20" x14ac:dyDescent="0.25">
      <c r="O145" t="str">
        <f t="shared" si="16"/>
        <v>41</v>
      </c>
      <c r="P145" s="1">
        <f t="shared" si="20"/>
        <v>43850</v>
      </c>
      <c r="Q145">
        <f t="shared" si="17"/>
        <v>4</v>
      </c>
      <c r="R145" t="e">
        <f>VLOOKUP(P145,'Rendkívüli helyettesítés'!$B$14:$C$193,2,FALSE)</f>
        <v>#N/A</v>
      </c>
      <c r="S145">
        <f t="shared" si="18"/>
        <v>0</v>
      </c>
      <c r="T145">
        <f t="shared" si="19"/>
        <v>1</v>
      </c>
    </row>
    <row r="146" spans="15:20" x14ac:dyDescent="0.25">
      <c r="O146" t="str">
        <f t="shared" si="16"/>
        <v>42</v>
      </c>
      <c r="P146" s="1">
        <f t="shared" si="20"/>
        <v>43851</v>
      </c>
      <c r="Q146">
        <f t="shared" si="17"/>
        <v>4</v>
      </c>
      <c r="R146" t="e">
        <f>VLOOKUP(P146,'Rendkívüli helyettesítés'!$B$14:$C$193,2,FALSE)</f>
        <v>#N/A</v>
      </c>
      <c r="S146">
        <f t="shared" si="18"/>
        <v>0</v>
      </c>
      <c r="T146">
        <f t="shared" si="19"/>
        <v>2</v>
      </c>
    </row>
    <row r="147" spans="15:20" x14ac:dyDescent="0.25">
      <c r="O147" t="str">
        <f t="shared" si="16"/>
        <v>43</v>
      </c>
      <c r="P147" s="1">
        <f t="shared" si="20"/>
        <v>43852</v>
      </c>
      <c r="Q147">
        <f t="shared" si="17"/>
        <v>4</v>
      </c>
      <c r="R147" t="e">
        <f>VLOOKUP(P147,'Rendkívüli helyettesítés'!$B$14:$C$193,2,FALSE)</f>
        <v>#N/A</v>
      </c>
      <c r="S147">
        <f t="shared" si="18"/>
        <v>0</v>
      </c>
      <c r="T147">
        <f t="shared" si="19"/>
        <v>3</v>
      </c>
    </row>
    <row r="148" spans="15:20" x14ac:dyDescent="0.25">
      <c r="O148" t="str">
        <f t="shared" si="16"/>
        <v>44</v>
      </c>
      <c r="P148" s="1">
        <f t="shared" si="20"/>
        <v>43853</v>
      </c>
      <c r="Q148">
        <f t="shared" si="17"/>
        <v>4</v>
      </c>
      <c r="R148" t="e">
        <f>VLOOKUP(P148,'Rendkívüli helyettesítés'!$B$14:$C$193,2,FALSE)</f>
        <v>#N/A</v>
      </c>
      <c r="S148">
        <f t="shared" si="18"/>
        <v>0</v>
      </c>
      <c r="T148">
        <f t="shared" si="19"/>
        <v>4</v>
      </c>
    </row>
    <row r="149" spans="15:20" x14ac:dyDescent="0.25">
      <c r="O149" t="str">
        <f t="shared" si="16"/>
        <v>45</v>
      </c>
      <c r="P149" s="1">
        <f t="shared" si="20"/>
        <v>43854</v>
      </c>
      <c r="Q149">
        <f t="shared" si="17"/>
        <v>4</v>
      </c>
      <c r="R149" t="e">
        <f>VLOOKUP(P149,'Rendkívüli helyettesítés'!$B$14:$C$193,2,FALSE)</f>
        <v>#N/A</v>
      </c>
      <c r="S149">
        <f t="shared" si="18"/>
        <v>0</v>
      </c>
      <c r="T149">
        <f t="shared" si="19"/>
        <v>5</v>
      </c>
    </row>
    <row r="150" spans="15:20" x14ac:dyDescent="0.25">
      <c r="O150" t="str">
        <f t="shared" si="16"/>
        <v>46</v>
      </c>
      <c r="P150" s="1">
        <f t="shared" si="20"/>
        <v>43855</v>
      </c>
      <c r="Q150">
        <f t="shared" si="17"/>
        <v>4</v>
      </c>
      <c r="R150" t="e">
        <f>VLOOKUP(P150,'Rendkívüli helyettesítés'!$B$14:$C$193,2,FALSE)</f>
        <v>#N/A</v>
      </c>
      <c r="S150">
        <f t="shared" si="18"/>
        <v>0</v>
      </c>
      <c r="T150">
        <f t="shared" si="19"/>
        <v>6</v>
      </c>
    </row>
    <row r="151" spans="15:20" x14ac:dyDescent="0.25">
      <c r="O151" t="str">
        <f t="shared" si="16"/>
        <v>47</v>
      </c>
      <c r="P151" s="1">
        <f t="shared" si="20"/>
        <v>43856</v>
      </c>
      <c r="Q151">
        <f t="shared" si="17"/>
        <v>4</v>
      </c>
      <c r="R151" t="e">
        <f>VLOOKUP(P151,'Rendkívüli helyettesítés'!$B$14:$C$193,2,FALSE)</f>
        <v>#N/A</v>
      </c>
      <c r="S151">
        <f t="shared" si="18"/>
        <v>0</v>
      </c>
      <c r="T151">
        <f t="shared" si="19"/>
        <v>7</v>
      </c>
    </row>
    <row r="152" spans="15:20" x14ac:dyDescent="0.25">
      <c r="O152" t="str">
        <f t="shared" si="16"/>
        <v>51</v>
      </c>
      <c r="P152" s="1">
        <f t="shared" si="20"/>
        <v>43857</v>
      </c>
      <c r="Q152">
        <f t="shared" si="17"/>
        <v>5</v>
      </c>
      <c r="R152" t="e">
        <f>VLOOKUP(P152,'Rendkívüli helyettesítés'!$B$14:$C$193,2,FALSE)</f>
        <v>#N/A</v>
      </c>
      <c r="S152">
        <f t="shared" si="18"/>
        <v>0</v>
      </c>
      <c r="T152">
        <f t="shared" si="19"/>
        <v>1</v>
      </c>
    </row>
    <row r="153" spans="15:20" x14ac:dyDescent="0.25">
      <c r="O153" t="str">
        <f t="shared" si="16"/>
        <v>52</v>
      </c>
      <c r="P153" s="1">
        <f t="shared" si="20"/>
        <v>43858</v>
      </c>
      <c r="Q153">
        <f t="shared" si="17"/>
        <v>5</v>
      </c>
      <c r="R153" t="e">
        <f>VLOOKUP(P153,'Rendkívüli helyettesítés'!$B$14:$C$193,2,FALSE)</f>
        <v>#N/A</v>
      </c>
      <c r="S153">
        <f t="shared" si="18"/>
        <v>0</v>
      </c>
      <c r="T153">
        <f t="shared" si="19"/>
        <v>2</v>
      </c>
    </row>
    <row r="154" spans="15:20" x14ac:dyDescent="0.25">
      <c r="O154" t="str">
        <f t="shared" si="16"/>
        <v>53</v>
      </c>
      <c r="P154" s="1">
        <f t="shared" si="20"/>
        <v>43859</v>
      </c>
      <c r="Q154">
        <f t="shared" si="17"/>
        <v>5</v>
      </c>
      <c r="R154" t="e">
        <f>VLOOKUP(P154,'Rendkívüli helyettesítés'!$B$14:$C$193,2,FALSE)</f>
        <v>#N/A</v>
      </c>
      <c r="S154">
        <f t="shared" si="18"/>
        <v>0</v>
      </c>
      <c r="T154">
        <f t="shared" si="19"/>
        <v>3</v>
      </c>
    </row>
    <row r="155" spans="15:20" x14ac:dyDescent="0.25">
      <c r="O155" t="str">
        <f t="shared" si="16"/>
        <v>54</v>
      </c>
      <c r="P155" s="1">
        <f t="shared" si="20"/>
        <v>43860</v>
      </c>
      <c r="Q155">
        <f t="shared" si="17"/>
        <v>5</v>
      </c>
      <c r="R155" t="e">
        <f>VLOOKUP(P155,'Rendkívüli helyettesítés'!$B$14:$C$193,2,FALSE)</f>
        <v>#N/A</v>
      </c>
      <c r="S155">
        <f t="shared" si="18"/>
        <v>0</v>
      </c>
      <c r="T155">
        <f t="shared" si="19"/>
        <v>4</v>
      </c>
    </row>
    <row r="156" spans="15:20" x14ac:dyDescent="0.25">
      <c r="O156" t="str">
        <f t="shared" si="16"/>
        <v>55</v>
      </c>
      <c r="P156" s="1">
        <f t="shared" si="20"/>
        <v>43861</v>
      </c>
      <c r="Q156">
        <f t="shared" si="17"/>
        <v>5</v>
      </c>
      <c r="R156" t="e">
        <f>VLOOKUP(P156,'Rendkívüli helyettesítés'!$B$14:$C$193,2,FALSE)</f>
        <v>#N/A</v>
      </c>
      <c r="S156">
        <f t="shared" si="18"/>
        <v>0</v>
      </c>
      <c r="T156">
        <f t="shared" si="19"/>
        <v>5</v>
      </c>
    </row>
    <row r="157" spans="15:20" x14ac:dyDescent="0.25">
      <c r="O157" t="str">
        <f t="shared" si="16"/>
        <v>56</v>
      </c>
      <c r="P157" s="1">
        <f t="shared" si="20"/>
        <v>43862</v>
      </c>
      <c r="Q157">
        <f t="shared" si="17"/>
        <v>5</v>
      </c>
      <c r="R157" t="e">
        <f>VLOOKUP(P157,'Rendkívüli helyettesítés'!$B$14:$C$193,2,FALSE)</f>
        <v>#N/A</v>
      </c>
      <c r="S157">
        <f t="shared" si="18"/>
        <v>0</v>
      </c>
      <c r="T157">
        <f t="shared" si="19"/>
        <v>6</v>
      </c>
    </row>
    <row r="158" spans="15:20" x14ac:dyDescent="0.25">
      <c r="O158" t="str">
        <f t="shared" si="16"/>
        <v>57</v>
      </c>
      <c r="P158" s="1">
        <f t="shared" si="20"/>
        <v>43863</v>
      </c>
      <c r="Q158">
        <f t="shared" si="17"/>
        <v>5</v>
      </c>
      <c r="R158" t="e">
        <f>VLOOKUP(P158,'Rendkívüli helyettesítés'!$B$14:$C$193,2,FALSE)</f>
        <v>#N/A</v>
      </c>
      <c r="S158">
        <f t="shared" si="18"/>
        <v>0</v>
      </c>
      <c r="T158">
        <f t="shared" si="19"/>
        <v>7</v>
      </c>
    </row>
    <row r="159" spans="15:20" x14ac:dyDescent="0.25">
      <c r="O159" t="str">
        <f t="shared" si="16"/>
        <v>61</v>
      </c>
      <c r="P159" s="1">
        <f t="shared" si="20"/>
        <v>43864</v>
      </c>
      <c r="Q159">
        <f t="shared" si="17"/>
        <v>6</v>
      </c>
      <c r="R159" t="e">
        <f>VLOOKUP(P159,'Rendkívüli helyettesítés'!$B$14:$C$193,2,FALSE)</f>
        <v>#N/A</v>
      </c>
      <c r="S159">
        <f t="shared" si="18"/>
        <v>0</v>
      </c>
      <c r="T159">
        <f t="shared" si="19"/>
        <v>1</v>
      </c>
    </row>
    <row r="160" spans="15:20" x14ac:dyDescent="0.25">
      <c r="O160" t="str">
        <f t="shared" si="16"/>
        <v>62</v>
      </c>
      <c r="P160" s="1">
        <f t="shared" si="20"/>
        <v>43865</v>
      </c>
      <c r="Q160">
        <f t="shared" si="17"/>
        <v>6</v>
      </c>
      <c r="R160" t="e">
        <f>VLOOKUP(P160,'Rendkívüli helyettesítés'!$B$14:$C$193,2,FALSE)</f>
        <v>#N/A</v>
      </c>
      <c r="S160">
        <f t="shared" si="18"/>
        <v>0</v>
      </c>
      <c r="T160">
        <f t="shared" si="19"/>
        <v>2</v>
      </c>
    </row>
    <row r="161" spans="15:20" x14ac:dyDescent="0.25">
      <c r="O161" t="str">
        <f t="shared" si="16"/>
        <v>63</v>
      </c>
      <c r="P161" s="1">
        <f t="shared" si="20"/>
        <v>43866</v>
      </c>
      <c r="Q161">
        <f t="shared" si="17"/>
        <v>6</v>
      </c>
      <c r="R161" t="e">
        <f>VLOOKUP(P161,'Rendkívüli helyettesítés'!$B$14:$C$193,2,FALSE)</f>
        <v>#N/A</v>
      </c>
      <c r="S161">
        <f t="shared" si="18"/>
        <v>0</v>
      </c>
      <c r="T161">
        <f t="shared" si="19"/>
        <v>3</v>
      </c>
    </row>
    <row r="162" spans="15:20" x14ac:dyDescent="0.25">
      <c r="O162" t="str">
        <f t="shared" si="16"/>
        <v>64</v>
      </c>
      <c r="P162" s="1">
        <f t="shared" si="20"/>
        <v>43867</v>
      </c>
      <c r="Q162">
        <f t="shared" si="17"/>
        <v>6</v>
      </c>
      <c r="R162" t="e">
        <f>VLOOKUP(P162,'Rendkívüli helyettesítés'!$B$14:$C$193,2,FALSE)</f>
        <v>#N/A</v>
      </c>
      <c r="S162">
        <f t="shared" si="18"/>
        <v>0</v>
      </c>
      <c r="T162">
        <f t="shared" si="19"/>
        <v>4</v>
      </c>
    </row>
    <row r="163" spans="15:20" x14ac:dyDescent="0.25">
      <c r="O163" t="str">
        <f t="shared" si="16"/>
        <v>65</v>
      </c>
      <c r="P163" s="1">
        <f t="shared" si="20"/>
        <v>43868</v>
      </c>
      <c r="Q163">
        <f t="shared" si="17"/>
        <v>6</v>
      </c>
      <c r="R163" t="e">
        <f>VLOOKUP(P163,'Rendkívüli helyettesítés'!$B$14:$C$193,2,FALSE)</f>
        <v>#N/A</v>
      </c>
      <c r="S163">
        <f t="shared" si="18"/>
        <v>0</v>
      </c>
      <c r="T163">
        <f t="shared" si="19"/>
        <v>5</v>
      </c>
    </row>
    <row r="164" spans="15:20" x14ac:dyDescent="0.25">
      <c r="O164" t="str">
        <f t="shared" si="16"/>
        <v>66</v>
      </c>
      <c r="P164" s="1">
        <f t="shared" si="20"/>
        <v>43869</v>
      </c>
      <c r="Q164">
        <f t="shared" si="17"/>
        <v>6</v>
      </c>
      <c r="R164" t="e">
        <f>VLOOKUP(P164,'Rendkívüli helyettesítés'!$B$14:$C$193,2,FALSE)</f>
        <v>#N/A</v>
      </c>
      <c r="S164">
        <f t="shared" si="18"/>
        <v>0</v>
      </c>
      <c r="T164">
        <f t="shared" si="19"/>
        <v>6</v>
      </c>
    </row>
    <row r="165" spans="15:20" x14ac:dyDescent="0.25">
      <c r="O165" t="str">
        <f t="shared" si="16"/>
        <v>67</v>
      </c>
      <c r="P165" s="1">
        <f t="shared" si="20"/>
        <v>43870</v>
      </c>
      <c r="Q165">
        <f t="shared" si="17"/>
        <v>6</v>
      </c>
      <c r="R165" t="e">
        <f>VLOOKUP(P165,'Rendkívüli helyettesítés'!$B$14:$C$193,2,FALSE)</f>
        <v>#N/A</v>
      </c>
      <c r="S165">
        <f t="shared" si="18"/>
        <v>0</v>
      </c>
      <c r="T165">
        <f t="shared" si="19"/>
        <v>7</v>
      </c>
    </row>
    <row r="166" spans="15:20" x14ac:dyDescent="0.25">
      <c r="O166" t="str">
        <f t="shared" si="16"/>
        <v>71</v>
      </c>
      <c r="P166" s="1">
        <f t="shared" si="20"/>
        <v>43871</v>
      </c>
      <c r="Q166">
        <f t="shared" si="17"/>
        <v>7</v>
      </c>
      <c r="R166" t="e">
        <f>VLOOKUP(P166,'Rendkívüli helyettesítés'!$B$14:$C$193,2,FALSE)</f>
        <v>#N/A</v>
      </c>
      <c r="S166">
        <f t="shared" si="18"/>
        <v>0</v>
      </c>
      <c r="T166">
        <f t="shared" si="19"/>
        <v>1</v>
      </c>
    </row>
    <row r="167" spans="15:20" x14ac:dyDescent="0.25">
      <c r="O167" t="str">
        <f t="shared" si="16"/>
        <v>72</v>
      </c>
      <c r="P167" s="1">
        <f t="shared" si="20"/>
        <v>43872</v>
      </c>
      <c r="Q167">
        <f t="shared" si="17"/>
        <v>7</v>
      </c>
      <c r="R167" t="e">
        <f>VLOOKUP(P167,'Rendkívüli helyettesítés'!$B$14:$C$193,2,FALSE)</f>
        <v>#N/A</v>
      </c>
      <c r="S167">
        <f t="shared" si="18"/>
        <v>0</v>
      </c>
      <c r="T167">
        <f t="shared" si="19"/>
        <v>2</v>
      </c>
    </row>
    <row r="168" spans="15:20" x14ac:dyDescent="0.25">
      <c r="O168" t="str">
        <f t="shared" si="16"/>
        <v>73</v>
      </c>
      <c r="P168" s="1">
        <f t="shared" si="20"/>
        <v>43873</v>
      </c>
      <c r="Q168">
        <f t="shared" si="17"/>
        <v>7</v>
      </c>
      <c r="R168" t="e">
        <f>VLOOKUP(P168,'Rendkívüli helyettesítés'!$B$14:$C$193,2,FALSE)</f>
        <v>#N/A</v>
      </c>
      <c r="S168">
        <f t="shared" si="18"/>
        <v>0</v>
      </c>
      <c r="T168">
        <f t="shared" si="19"/>
        <v>3</v>
      </c>
    </row>
    <row r="169" spans="15:20" x14ac:dyDescent="0.25">
      <c r="O169" t="str">
        <f t="shared" si="16"/>
        <v>74</v>
      </c>
      <c r="P169" s="1">
        <f t="shared" si="20"/>
        <v>43874</v>
      </c>
      <c r="Q169">
        <f t="shared" si="17"/>
        <v>7</v>
      </c>
      <c r="R169" t="e">
        <f>VLOOKUP(P169,'Rendkívüli helyettesítés'!$B$14:$C$193,2,FALSE)</f>
        <v>#N/A</v>
      </c>
      <c r="S169">
        <f t="shared" si="18"/>
        <v>0</v>
      </c>
      <c r="T169">
        <f t="shared" si="19"/>
        <v>4</v>
      </c>
    </row>
    <row r="170" spans="15:20" x14ac:dyDescent="0.25">
      <c r="O170" t="str">
        <f t="shared" si="16"/>
        <v>75</v>
      </c>
      <c r="P170" s="1">
        <f t="shared" si="20"/>
        <v>43875</v>
      </c>
      <c r="Q170">
        <f t="shared" si="17"/>
        <v>7</v>
      </c>
      <c r="R170" t="e">
        <f>VLOOKUP(P170,'Rendkívüli helyettesítés'!$B$14:$C$193,2,FALSE)</f>
        <v>#N/A</v>
      </c>
      <c r="S170">
        <f t="shared" si="18"/>
        <v>0</v>
      </c>
      <c r="T170">
        <f t="shared" si="19"/>
        <v>5</v>
      </c>
    </row>
    <row r="171" spans="15:20" x14ac:dyDescent="0.25">
      <c r="O171" t="str">
        <f t="shared" si="16"/>
        <v>76</v>
      </c>
      <c r="P171" s="1">
        <f t="shared" si="20"/>
        <v>43876</v>
      </c>
      <c r="Q171">
        <f t="shared" si="17"/>
        <v>7</v>
      </c>
      <c r="R171" t="e">
        <f>VLOOKUP(P171,'Rendkívüli helyettesítés'!$B$14:$C$193,2,FALSE)</f>
        <v>#N/A</v>
      </c>
      <c r="S171">
        <f t="shared" si="18"/>
        <v>0</v>
      </c>
      <c r="T171">
        <f t="shared" si="19"/>
        <v>6</v>
      </c>
    </row>
    <row r="172" spans="15:20" x14ac:dyDescent="0.25">
      <c r="O172" t="str">
        <f t="shared" si="16"/>
        <v>77</v>
      </c>
      <c r="P172" s="1">
        <f t="shared" si="20"/>
        <v>43877</v>
      </c>
      <c r="Q172">
        <f t="shared" si="17"/>
        <v>7</v>
      </c>
      <c r="R172" t="e">
        <f>VLOOKUP(P172,'Rendkívüli helyettesítés'!$B$14:$C$193,2,FALSE)</f>
        <v>#N/A</v>
      </c>
      <c r="S172">
        <f t="shared" si="18"/>
        <v>0</v>
      </c>
      <c r="T172">
        <f t="shared" si="19"/>
        <v>7</v>
      </c>
    </row>
    <row r="173" spans="15:20" x14ac:dyDescent="0.25">
      <c r="O173" t="str">
        <f t="shared" si="16"/>
        <v>81</v>
      </c>
      <c r="P173" s="1">
        <f t="shared" si="20"/>
        <v>43878</v>
      </c>
      <c r="Q173">
        <f t="shared" si="17"/>
        <v>8</v>
      </c>
      <c r="R173" t="e">
        <f>VLOOKUP(P173,'Rendkívüli helyettesítés'!$B$14:$C$193,2,FALSE)</f>
        <v>#N/A</v>
      </c>
      <c r="S173">
        <f t="shared" si="18"/>
        <v>0</v>
      </c>
      <c r="T173">
        <f t="shared" si="19"/>
        <v>1</v>
      </c>
    </row>
    <row r="174" spans="15:20" x14ac:dyDescent="0.25">
      <c r="O174" t="str">
        <f t="shared" si="16"/>
        <v>82</v>
      </c>
      <c r="P174" s="1">
        <f t="shared" si="20"/>
        <v>43879</v>
      </c>
      <c r="Q174">
        <f t="shared" si="17"/>
        <v>8</v>
      </c>
      <c r="R174" t="e">
        <f>VLOOKUP(P174,'Rendkívüli helyettesítés'!$B$14:$C$193,2,FALSE)</f>
        <v>#N/A</v>
      </c>
      <c r="S174">
        <f t="shared" si="18"/>
        <v>0</v>
      </c>
      <c r="T174">
        <f t="shared" si="19"/>
        <v>2</v>
      </c>
    </row>
    <row r="175" spans="15:20" x14ac:dyDescent="0.25">
      <c r="O175" t="str">
        <f t="shared" si="16"/>
        <v>83</v>
      </c>
      <c r="P175" s="1">
        <f t="shared" si="20"/>
        <v>43880</v>
      </c>
      <c r="Q175">
        <f t="shared" si="17"/>
        <v>8</v>
      </c>
      <c r="R175" t="e">
        <f>VLOOKUP(P175,'Rendkívüli helyettesítés'!$B$14:$C$193,2,FALSE)</f>
        <v>#N/A</v>
      </c>
      <c r="S175">
        <f t="shared" si="18"/>
        <v>0</v>
      </c>
      <c r="T175">
        <f t="shared" si="19"/>
        <v>3</v>
      </c>
    </row>
    <row r="176" spans="15:20" x14ac:dyDescent="0.25">
      <c r="O176" t="str">
        <f t="shared" si="16"/>
        <v>84</v>
      </c>
      <c r="P176" s="1">
        <f t="shared" si="20"/>
        <v>43881</v>
      </c>
      <c r="Q176">
        <f t="shared" si="17"/>
        <v>8</v>
      </c>
      <c r="R176" t="e">
        <f>VLOOKUP(P176,'Rendkívüli helyettesítés'!$B$14:$C$193,2,FALSE)</f>
        <v>#N/A</v>
      </c>
      <c r="S176">
        <f t="shared" si="18"/>
        <v>0</v>
      </c>
      <c r="T176">
        <f t="shared" si="19"/>
        <v>4</v>
      </c>
    </row>
    <row r="177" spans="15:20" x14ac:dyDescent="0.25">
      <c r="O177" t="str">
        <f t="shared" si="16"/>
        <v>85</v>
      </c>
      <c r="P177" s="1">
        <f t="shared" si="20"/>
        <v>43882</v>
      </c>
      <c r="Q177">
        <f t="shared" si="17"/>
        <v>8</v>
      </c>
      <c r="R177" t="e">
        <f>VLOOKUP(P177,'Rendkívüli helyettesítés'!$B$14:$C$193,2,FALSE)</f>
        <v>#N/A</v>
      </c>
      <c r="S177">
        <f t="shared" si="18"/>
        <v>0</v>
      </c>
      <c r="T177">
        <f t="shared" si="19"/>
        <v>5</v>
      </c>
    </row>
    <row r="178" spans="15:20" x14ac:dyDescent="0.25">
      <c r="O178" t="str">
        <f t="shared" si="16"/>
        <v>86</v>
      </c>
      <c r="P178" s="1">
        <f t="shared" si="20"/>
        <v>43883</v>
      </c>
      <c r="Q178">
        <f t="shared" si="17"/>
        <v>8</v>
      </c>
      <c r="R178" t="e">
        <f>VLOOKUP(P178,'Rendkívüli helyettesítés'!$B$14:$C$193,2,FALSE)</f>
        <v>#N/A</v>
      </c>
      <c r="S178">
        <f t="shared" si="18"/>
        <v>0</v>
      </c>
      <c r="T178">
        <f t="shared" si="19"/>
        <v>6</v>
      </c>
    </row>
    <row r="179" spans="15:20" x14ac:dyDescent="0.25">
      <c r="O179" t="str">
        <f t="shared" si="16"/>
        <v>87</v>
      </c>
      <c r="P179" s="1">
        <f t="shared" si="20"/>
        <v>43884</v>
      </c>
      <c r="Q179">
        <f t="shared" si="17"/>
        <v>8</v>
      </c>
      <c r="R179" t="e">
        <f>VLOOKUP(P179,'Rendkívüli helyettesítés'!$B$14:$C$193,2,FALSE)</f>
        <v>#N/A</v>
      </c>
      <c r="S179">
        <f t="shared" si="18"/>
        <v>0</v>
      </c>
      <c r="T179">
        <f t="shared" si="19"/>
        <v>7</v>
      </c>
    </row>
    <row r="180" spans="15:20" x14ac:dyDescent="0.25">
      <c r="O180" t="str">
        <f t="shared" si="16"/>
        <v>91</v>
      </c>
      <c r="P180" s="1">
        <f t="shared" si="20"/>
        <v>43885</v>
      </c>
      <c r="Q180">
        <f t="shared" si="17"/>
        <v>9</v>
      </c>
      <c r="R180" t="e">
        <f>VLOOKUP(P180,'Rendkívüli helyettesítés'!$B$14:$C$193,2,FALSE)</f>
        <v>#N/A</v>
      </c>
      <c r="S180">
        <f t="shared" si="18"/>
        <v>0</v>
      </c>
      <c r="T180">
        <f t="shared" si="19"/>
        <v>1</v>
      </c>
    </row>
    <row r="181" spans="15:20" x14ac:dyDescent="0.25">
      <c r="O181" t="str">
        <f t="shared" si="16"/>
        <v>92</v>
      </c>
      <c r="P181" s="1">
        <f t="shared" si="20"/>
        <v>43886</v>
      </c>
      <c r="Q181">
        <f t="shared" si="17"/>
        <v>9</v>
      </c>
      <c r="R181" t="e">
        <f>VLOOKUP(P181,'Rendkívüli helyettesítés'!$B$14:$C$193,2,FALSE)</f>
        <v>#N/A</v>
      </c>
      <c r="S181">
        <f t="shared" si="18"/>
        <v>0</v>
      </c>
      <c r="T181">
        <f t="shared" si="19"/>
        <v>2</v>
      </c>
    </row>
    <row r="182" spans="15:20" x14ac:dyDescent="0.25">
      <c r="O182" t="str">
        <f t="shared" si="16"/>
        <v>93</v>
      </c>
      <c r="P182" s="1">
        <f t="shared" si="20"/>
        <v>43887</v>
      </c>
      <c r="Q182">
        <f t="shared" si="17"/>
        <v>9</v>
      </c>
      <c r="R182" t="e">
        <f>VLOOKUP(P182,'Rendkívüli helyettesítés'!$B$14:$C$193,2,FALSE)</f>
        <v>#N/A</v>
      </c>
      <c r="S182">
        <f t="shared" si="18"/>
        <v>0</v>
      </c>
      <c r="T182">
        <f t="shared" si="19"/>
        <v>3</v>
      </c>
    </row>
    <row r="183" spans="15:20" x14ac:dyDescent="0.25">
      <c r="O183" t="str">
        <f t="shared" si="16"/>
        <v>94</v>
      </c>
      <c r="P183" s="1">
        <f t="shared" si="20"/>
        <v>43888</v>
      </c>
      <c r="Q183">
        <f t="shared" si="17"/>
        <v>9</v>
      </c>
      <c r="R183" t="e">
        <f>VLOOKUP(P183,'Rendkívüli helyettesítés'!$B$14:$C$193,2,FALSE)</f>
        <v>#N/A</v>
      </c>
      <c r="S183">
        <f t="shared" si="18"/>
        <v>0</v>
      </c>
      <c r="T183">
        <f t="shared" si="19"/>
        <v>4</v>
      </c>
    </row>
    <row r="184" spans="15:20" x14ac:dyDescent="0.25">
      <c r="O184" t="str">
        <f t="shared" si="16"/>
        <v>95</v>
      </c>
      <c r="P184" s="1">
        <f t="shared" si="20"/>
        <v>43889</v>
      </c>
      <c r="Q184">
        <f t="shared" si="17"/>
        <v>9</v>
      </c>
      <c r="R184" t="e">
        <f>VLOOKUP(P184,'Rendkívüli helyettesítés'!$B$14:$C$193,2,FALSE)</f>
        <v>#N/A</v>
      </c>
      <c r="S184">
        <f t="shared" si="18"/>
        <v>0</v>
      </c>
      <c r="T184">
        <f t="shared" si="19"/>
        <v>5</v>
      </c>
    </row>
    <row r="185" spans="15:20" x14ac:dyDescent="0.25">
      <c r="O185" t="str">
        <f t="shared" si="16"/>
        <v>96</v>
      </c>
      <c r="P185" s="1">
        <f t="shared" si="20"/>
        <v>43890</v>
      </c>
      <c r="Q185">
        <f t="shared" si="17"/>
        <v>9</v>
      </c>
      <c r="R185" t="e">
        <f>VLOOKUP(P185,'Rendkívüli helyettesítés'!$B$14:$C$193,2,FALSE)</f>
        <v>#N/A</v>
      </c>
      <c r="S185">
        <f t="shared" si="18"/>
        <v>0</v>
      </c>
      <c r="T185">
        <f t="shared" si="19"/>
        <v>6</v>
      </c>
    </row>
    <row r="186" spans="15:20" x14ac:dyDescent="0.25">
      <c r="O186" t="str">
        <f t="shared" si="16"/>
        <v>97</v>
      </c>
      <c r="P186" s="1">
        <f t="shared" si="20"/>
        <v>43891</v>
      </c>
      <c r="Q186">
        <f t="shared" si="17"/>
        <v>9</v>
      </c>
      <c r="R186" t="e">
        <f>VLOOKUP(P186,'Rendkívüli helyettesítés'!$B$14:$C$193,2,FALSE)</f>
        <v>#N/A</v>
      </c>
      <c r="S186">
        <f t="shared" si="18"/>
        <v>0</v>
      </c>
      <c r="T186">
        <f t="shared" si="19"/>
        <v>7</v>
      </c>
    </row>
    <row r="187" spans="15:20" x14ac:dyDescent="0.25">
      <c r="O187" t="str">
        <f t="shared" si="16"/>
        <v>101</v>
      </c>
      <c r="P187" s="1">
        <f t="shared" si="20"/>
        <v>43892</v>
      </c>
      <c r="Q187">
        <f t="shared" si="17"/>
        <v>10</v>
      </c>
      <c r="R187" t="e">
        <f>VLOOKUP(P187,'Rendkívüli helyettesítés'!$B$14:$C$193,2,FALSE)</f>
        <v>#N/A</v>
      </c>
      <c r="S187">
        <f t="shared" si="18"/>
        <v>0</v>
      </c>
      <c r="T187">
        <f t="shared" si="19"/>
        <v>1</v>
      </c>
    </row>
    <row r="188" spans="15:20" x14ac:dyDescent="0.25">
      <c r="O188" t="str">
        <f t="shared" si="16"/>
        <v>102</v>
      </c>
      <c r="P188" s="1">
        <f t="shared" si="20"/>
        <v>43893</v>
      </c>
      <c r="Q188">
        <f t="shared" si="17"/>
        <v>10</v>
      </c>
      <c r="R188" t="e">
        <f>VLOOKUP(P188,'Rendkívüli helyettesítés'!$B$14:$C$193,2,FALSE)</f>
        <v>#N/A</v>
      </c>
      <c r="S188">
        <f t="shared" si="18"/>
        <v>0</v>
      </c>
      <c r="T188">
        <f t="shared" si="19"/>
        <v>2</v>
      </c>
    </row>
    <row r="189" spans="15:20" x14ac:dyDescent="0.25">
      <c r="O189" t="str">
        <f t="shared" si="16"/>
        <v>103</v>
      </c>
      <c r="P189" s="1">
        <f t="shared" si="20"/>
        <v>43894</v>
      </c>
      <c r="Q189">
        <f t="shared" si="17"/>
        <v>10</v>
      </c>
      <c r="R189" t="e">
        <f>VLOOKUP(P189,'Rendkívüli helyettesítés'!$B$14:$C$193,2,FALSE)</f>
        <v>#N/A</v>
      </c>
      <c r="S189">
        <f t="shared" si="18"/>
        <v>0</v>
      </c>
      <c r="T189">
        <f t="shared" si="19"/>
        <v>3</v>
      </c>
    </row>
    <row r="190" spans="15:20" x14ac:dyDescent="0.25">
      <c r="O190" t="str">
        <f t="shared" si="16"/>
        <v>104</v>
      </c>
      <c r="P190" s="1">
        <f t="shared" si="20"/>
        <v>43895</v>
      </c>
      <c r="Q190">
        <f t="shared" si="17"/>
        <v>10</v>
      </c>
      <c r="R190" t="e">
        <f>VLOOKUP(P190,'Rendkívüli helyettesítés'!$B$14:$C$193,2,FALSE)</f>
        <v>#N/A</v>
      </c>
      <c r="S190">
        <f t="shared" si="18"/>
        <v>0</v>
      </c>
      <c r="T190">
        <f t="shared" si="19"/>
        <v>4</v>
      </c>
    </row>
    <row r="191" spans="15:20" x14ac:dyDescent="0.25">
      <c r="O191" t="str">
        <f t="shared" si="16"/>
        <v>105</v>
      </c>
      <c r="P191" s="1">
        <f t="shared" si="20"/>
        <v>43896</v>
      </c>
      <c r="Q191">
        <f t="shared" si="17"/>
        <v>10</v>
      </c>
      <c r="R191" t="e">
        <f>VLOOKUP(P191,'Rendkívüli helyettesítés'!$B$14:$C$193,2,FALSE)</f>
        <v>#N/A</v>
      </c>
      <c r="S191">
        <f t="shared" si="18"/>
        <v>0</v>
      </c>
      <c r="T191">
        <f t="shared" si="19"/>
        <v>5</v>
      </c>
    </row>
    <row r="192" spans="15:20" x14ac:dyDescent="0.25">
      <c r="O192" t="str">
        <f t="shared" si="16"/>
        <v>106</v>
      </c>
      <c r="P192" s="1">
        <f t="shared" si="20"/>
        <v>43897</v>
      </c>
      <c r="Q192">
        <f t="shared" si="17"/>
        <v>10</v>
      </c>
      <c r="R192" t="e">
        <f>VLOOKUP(P192,'Rendkívüli helyettesítés'!$B$14:$C$193,2,FALSE)</f>
        <v>#N/A</v>
      </c>
      <c r="S192">
        <f t="shared" si="18"/>
        <v>0</v>
      </c>
      <c r="T192">
        <f t="shared" si="19"/>
        <v>6</v>
      </c>
    </row>
    <row r="193" spans="15:20" x14ac:dyDescent="0.25">
      <c r="O193" t="str">
        <f t="shared" si="16"/>
        <v>107</v>
      </c>
      <c r="P193" s="1">
        <f t="shared" si="20"/>
        <v>43898</v>
      </c>
      <c r="Q193">
        <f t="shared" si="17"/>
        <v>10</v>
      </c>
      <c r="R193" t="e">
        <f>VLOOKUP(P193,'Rendkívüli helyettesítés'!$B$14:$C$193,2,FALSE)</f>
        <v>#N/A</v>
      </c>
      <c r="S193">
        <f t="shared" si="18"/>
        <v>0</v>
      </c>
      <c r="T193">
        <f t="shared" si="19"/>
        <v>7</v>
      </c>
    </row>
    <row r="194" spans="15:20" x14ac:dyDescent="0.25">
      <c r="O194" t="str">
        <f t="shared" si="16"/>
        <v>111</v>
      </c>
      <c r="P194" s="1">
        <f t="shared" si="20"/>
        <v>43899</v>
      </c>
      <c r="Q194">
        <f t="shared" si="17"/>
        <v>11</v>
      </c>
      <c r="R194" t="e">
        <f>VLOOKUP(P194,'Rendkívüli helyettesítés'!$B$14:$C$193,2,FALSE)</f>
        <v>#N/A</v>
      </c>
      <c r="S194">
        <f t="shared" si="18"/>
        <v>0</v>
      </c>
      <c r="T194">
        <f t="shared" si="19"/>
        <v>1</v>
      </c>
    </row>
    <row r="195" spans="15:20" x14ac:dyDescent="0.25">
      <c r="O195" t="str">
        <f t="shared" si="16"/>
        <v>112</v>
      </c>
      <c r="P195" s="1">
        <f t="shared" si="20"/>
        <v>43900</v>
      </c>
      <c r="Q195">
        <f t="shared" si="17"/>
        <v>11</v>
      </c>
      <c r="R195" t="e">
        <f>VLOOKUP(P195,'Rendkívüli helyettesítés'!$B$14:$C$193,2,FALSE)</f>
        <v>#N/A</v>
      </c>
      <c r="S195">
        <f t="shared" si="18"/>
        <v>0</v>
      </c>
      <c r="T195">
        <f t="shared" si="19"/>
        <v>2</v>
      </c>
    </row>
    <row r="196" spans="15:20" x14ac:dyDescent="0.25">
      <c r="O196" t="str">
        <f t="shared" si="16"/>
        <v>113</v>
      </c>
      <c r="P196" s="1">
        <f t="shared" si="20"/>
        <v>43901</v>
      </c>
      <c r="Q196">
        <f t="shared" si="17"/>
        <v>11</v>
      </c>
      <c r="R196" t="e">
        <f>VLOOKUP(P196,'Rendkívüli helyettesítés'!$B$14:$C$193,2,FALSE)</f>
        <v>#N/A</v>
      </c>
      <c r="S196">
        <f t="shared" si="18"/>
        <v>0</v>
      </c>
      <c r="T196">
        <f t="shared" si="19"/>
        <v>3</v>
      </c>
    </row>
    <row r="197" spans="15:20" x14ac:dyDescent="0.25">
      <c r="O197" t="str">
        <f t="shared" ref="O197:O260" si="21">CONCATENATE(Q197,T197)</f>
        <v>114</v>
      </c>
      <c r="P197" s="1">
        <f t="shared" si="20"/>
        <v>43902</v>
      </c>
      <c r="Q197">
        <f t="shared" ref="Q197:Q260" si="22">_xlfn.ISOWEEKNUM(P197)</f>
        <v>11</v>
      </c>
      <c r="R197" t="e">
        <f>VLOOKUP(P197,'Rendkívüli helyettesítés'!$B$14:$C$193,2,FALSE)</f>
        <v>#N/A</v>
      </c>
      <c r="S197">
        <f t="shared" ref="S197:S260" si="23">IF(ISERROR(R197),0,R197)</f>
        <v>0</v>
      </c>
      <c r="T197">
        <f t="shared" ref="T197:T260" si="24">WEEKDAY(P197,2)</f>
        <v>4</v>
      </c>
    </row>
    <row r="198" spans="15:20" x14ac:dyDescent="0.25">
      <c r="O198" t="str">
        <f t="shared" si="21"/>
        <v>115</v>
      </c>
      <c r="P198" s="1">
        <f t="shared" ref="P198:P261" si="25">P197+1</f>
        <v>43903</v>
      </c>
      <c r="Q198">
        <f t="shared" si="22"/>
        <v>11</v>
      </c>
      <c r="R198" t="e">
        <f>VLOOKUP(P198,'Rendkívüli helyettesítés'!$B$14:$C$193,2,FALSE)</f>
        <v>#N/A</v>
      </c>
      <c r="S198">
        <f t="shared" si="23"/>
        <v>0</v>
      </c>
      <c r="T198">
        <f t="shared" si="24"/>
        <v>5</v>
      </c>
    </row>
    <row r="199" spans="15:20" x14ac:dyDescent="0.25">
      <c r="O199" t="str">
        <f t="shared" si="21"/>
        <v>116</v>
      </c>
      <c r="P199" s="1">
        <f t="shared" si="25"/>
        <v>43904</v>
      </c>
      <c r="Q199">
        <f t="shared" si="22"/>
        <v>11</v>
      </c>
      <c r="R199" t="e">
        <f>VLOOKUP(P199,'Rendkívüli helyettesítés'!$B$14:$C$193,2,FALSE)</f>
        <v>#N/A</v>
      </c>
      <c r="S199">
        <f t="shared" si="23"/>
        <v>0</v>
      </c>
      <c r="T199">
        <f t="shared" si="24"/>
        <v>6</v>
      </c>
    </row>
    <row r="200" spans="15:20" x14ac:dyDescent="0.25">
      <c r="O200" t="str">
        <f t="shared" si="21"/>
        <v>117</v>
      </c>
      <c r="P200" s="1">
        <f t="shared" si="25"/>
        <v>43905</v>
      </c>
      <c r="Q200">
        <f t="shared" si="22"/>
        <v>11</v>
      </c>
      <c r="R200" t="e">
        <f>VLOOKUP(P200,'Rendkívüli helyettesítés'!$B$14:$C$193,2,FALSE)</f>
        <v>#N/A</v>
      </c>
      <c r="S200">
        <f t="shared" si="23"/>
        <v>0</v>
      </c>
      <c r="T200">
        <f t="shared" si="24"/>
        <v>7</v>
      </c>
    </row>
    <row r="201" spans="15:20" x14ac:dyDescent="0.25">
      <c r="O201" t="str">
        <f t="shared" si="21"/>
        <v>121</v>
      </c>
      <c r="P201" s="1">
        <f t="shared" si="25"/>
        <v>43906</v>
      </c>
      <c r="Q201">
        <f t="shared" si="22"/>
        <v>12</v>
      </c>
      <c r="R201" t="e">
        <f>VLOOKUP(P201,'Rendkívüli helyettesítés'!$B$14:$C$193,2,FALSE)</f>
        <v>#N/A</v>
      </c>
      <c r="S201">
        <f t="shared" si="23"/>
        <v>0</v>
      </c>
      <c r="T201">
        <f t="shared" si="24"/>
        <v>1</v>
      </c>
    </row>
    <row r="202" spans="15:20" x14ac:dyDescent="0.25">
      <c r="O202" t="str">
        <f t="shared" si="21"/>
        <v>122</v>
      </c>
      <c r="P202" s="1">
        <f t="shared" si="25"/>
        <v>43907</v>
      </c>
      <c r="Q202">
        <f t="shared" si="22"/>
        <v>12</v>
      </c>
      <c r="R202" t="e">
        <f>VLOOKUP(P202,'Rendkívüli helyettesítés'!$B$14:$C$193,2,FALSE)</f>
        <v>#N/A</v>
      </c>
      <c r="S202">
        <f t="shared" si="23"/>
        <v>0</v>
      </c>
      <c r="T202">
        <f t="shared" si="24"/>
        <v>2</v>
      </c>
    </row>
    <row r="203" spans="15:20" x14ac:dyDescent="0.25">
      <c r="O203" t="str">
        <f t="shared" si="21"/>
        <v>123</v>
      </c>
      <c r="P203" s="1">
        <f t="shared" si="25"/>
        <v>43908</v>
      </c>
      <c r="Q203">
        <f t="shared" si="22"/>
        <v>12</v>
      </c>
      <c r="R203" t="e">
        <f>VLOOKUP(P203,'Rendkívüli helyettesítés'!$B$14:$C$193,2,FALSE)</f>
        <v>#N/A</v>
      </c>
      <c r="S203">
        <f t="shared" si="23"/>
        <v>0</v>
      </c>
      <c r="T203">
        <f t="shared" si="24"/>
        <v>3</v>
      </c>
    </row>
    <row r="204" spans="15:20" x14ac:dyDescent="0.25">
      <c r="O204" t="str">
        <f t="shared" si="21"/>
        <v>124</v>
      </c>
      <c r="P204" s="1">
        <f t="shared" si="25"/>
        <v>43909</v>
      </c>
      <c r="Q204">
        <f t="shared" si="22"/>
        <v>12</v>
      </c>
      <c r="R204" t="e">
        <f>VLOOKUP(P204,'Rendkívüli helyettesítés'!$B$14:$C$193,2,FALSE)</f>
        <v>#N/A</v>
      </c>
      <c r="S204">
        <f t="shared" si="23"/>
        <v>0</v>
      </c>
      <c r="T204">
        <f t="shared" si="24"/>
        <v>4</v>
      </c>
    </row>
    <row r="205" spans="15:20" x14ac:dyDescent="0.25">
      <c r="O205" t="str">
        <f t="shared" si="21"/>
        <v>125</v>
      </c>
      <c r="P205" s="1">
        <f t="shared" si="25"/>
        <v>43910</v>
      </c>
      <c r="Q205">
        <f t="shared" si="22"/>
        <v>12</v>
      </c>
      <c r="R205" t="e">
        <f>VLOOKUP(P205,'Rendkívüli helyettesítés'!$B$14:$C$193,2,FALSE)</f>
        <v>#N/A</v>
      </c>
      <c r="S205">
        <f t="shared" si="23"/>
        <v>0</v>
      </c>
      <c r="T205">
        <f t="shared" si="24"/>
        <v>5</v>
      </c>
    </row>
    <row r="206" spans="15:20" x14ac:dyDescent="0.25">
      <c r="O206" t="str">
        <f t="shared" si="21"/>
        <v>126</v>
      </c>
      <c r="P206" s="1">
        <f t="shared" si="25"/>
        <v>43911</v>
      </c>
      <c r="Q206">
        <f t="shared" si="22"/>
        <v>12</v>
      </c>
      <c r="R206" t="e">
        <f>VLOOKUP(P206,'Rendkívüli helyettesítés'!$B$14:$C$193,2,FALSE)</f>
        <v>#N/A</v>
      </c>
      <c r="S206">
        <f t="shared" si="23"/>
        <v>0</v>
      </c>
      <c r="T206">
        <f t="shared" si="24"/>
        <v>6</v>
      </c>
    </row>
    <row r="207" spans="15:20" x14ac:dyDescent="0.25">
      <c r="O207" t="str">
        <f t="shared" si="21"/>
        <v>127</v>
      </c>
      <c r="P207" s="1">
        <f t="shared" si="25"/>
        <v>43912</v>
      </c>
      <c r="Q207">
        <f t="shared" si="22"/>
        <v>12</v>
      </c>
      <c r="R207" t="e">
        <f>VLOOKUP(P207,'Rendkívüli helyettesítés'!$B$14:$C$193,2,FALSE)</f>
        <v>#N/A</v>
      </c>
      <c r="S207">
        <f t="shared" si="23"/>
        <v>0</v>
      </c>
      <c r="T207">
        <f t="shared" si="24"/>
        <v>7</v>
      </c>
    </row>
    <row r="208" spans="15:20" x14ac:dyDescent="0.25">
      <c r="O208" t="str">
        <f t="shared" si="21"/>
        <v>131</v>
      </c>
      <c r="P208" s="1">
        <f t="shared" si="25"/>
        <v>43913</v>
      </c>
      <c r="Q208">
        <f t="shared" si="22"/>
        <v>13</v>
      </c>
      <c r="R208" t="e">
        <f>VLOOKUP(P208,'Rendkívüli helyettesítés'!$B$14:$C$193,2,FALSE)</f>
        <v>#N/A</v>
      </c>
      <c r="S208">
        <f t="shared" si="23"/>
        <v>0</v>
      </c>
      <c r="T208">
        <f t="shared" si="24"/>
        <v>1</v>
      </c>
    </row>
    <row r="209" spans="15:20" x14ac:dyDescent="0.25">
      <c r="O209" t="str">
        <f t="shared" si="21"/>
        <v>132</v>
      </c>
      <c r="P209" s="1">
        <f t="shared" si="25"/>
        <v>43914</v>
      </c>
      <c r="Q209">
        <f t="shared" si="22"/>
        <v>13</v>
      </c>
      <c r="R209" t="e">
        <f>VLOOKUP(P209,'Rendkívüli helyettesítés'!$B$14:$C$193,2,FALSE)</f>
        <v>#N/A</v>
      </c>
      <c r="S209">
        <f t="shared" si="23"/>
        <v>0</v>
      </c>
      <c r="T209">
        <f t="shared" si="24"/>
        <v>2</v>
      </c>
    </row>
    <row r="210" spans="15:20" x14ac:dyDescent="0.25">
      <c r="O210" t="str">
        <f t="shared" si="21"/>
        <v>133</v>
      </c>
      <c r="P210" s="1">
        <f t="shared" si="25"/>
        <v>43915</v>
      </c>
      <c r="Q210">
        <f t="shared" si="22"/>
        <v>13</v>
      </c>
      <c r="R210" t="e">
        <f>VLOOKUP(P210,'Rendkívüli helyettesítés'!$B$14:$C$193,2,FALSE)</f>
        <v>#N/A</v>
      </c>
      <c r="S210">
        <f t="shared" si="23"/>
        <v>0</v>
      </c>
      <c r="T210">
        <f t="shared" si="24"/>
        <v>3</v>
      </c>
    </row>
    <row r="211" spans="15:20" x14ac:dyDescent="0.25">
      <c r="O211" t="str">
        <f t="shared" si="21"/>
        <v>134</v>
      </c>
      <c r="P211" s="1">
        <f t="shared" si="25"/>
        <v>43916</v>
      </c>
      <c r="Q211">
        <f t="shared" si="22"/>
        <v>13</v>
      </c>
      <c r="R211" t="e">
        <f>VLOOKUP(P211,'Rendkívüli helyettesítés'!$B$14:$C$193,2,FALSE)</f>
        <v>#N/A</v>
      </c>
      <c r="S211">
        <f t="shared" si="23"/>
        <v>0</v>
      </c>
      <c r="T211">
        <f t="shared" si="24"/>
        <v>4</v>
      </c>
    </row>
    <row r="212" spans="15:20" x14ac:dyDescent="0.25">
      <c r="O212" t="str">
        <f t="shared" si="21"/>
        <v>135</v>
      </c>
      <c r="P212" s="1">
        <f t="shared" si="25"/>
        <v>43917</v>
      </c>
      <c r="Q212">
        <f t="shared" si="22"/>
        <v>13</v>
      </c>
      <c r="R212" t="e">
        <f>VLOOKUP(P212,'Rendkívüli helyettesítés'!$B$14:$C$193,2,FALSE)</f>
        <v>#N/A</v>
      </c>
      <c r="S212">
        <f t="shared" si="23"/>
        <v>0</v>
      </c>
      <c r="T212">
        <f t="shared" si="24"/>
        <v>5</v>
      </c>
    </row>
    <row r="213" spans="15:20" x14ac:dyDescent="0.25">
      <c r="O213" t="str">
        <f t="shared" si="21"/>
        <v>136</v>
      </c>
      <c r="P213" s="1">
        <f t="shared" si="25"/>
        <v>43918</v>
      </c>
      <c r="Q213">
        <f t="shared" si="22"/>
        <v>13</v>
      </c>
      <c r="R213" t="e">
        <f>VLOOKUP(P213,'Rendkívüli helyettesítés'!$B$14:$C$193,2,FALSE)</f>
        <v>#N/A</v>
      </c>
      <c r="S213">
        <f t="shared" si="23"/>
        <v>0</v>
      </c>
      <c r="T213">
        <f t="shared" si="24"/>
        <v>6</v>
      </c>
    </row>
    <row r="214" spans="15:20" x14ac:dyDescent="0.25">
      <c r="O214" t="str">
        <f t="shared" si="21"/>
        <v>137</v>
      </c>
      <c r="P214" s="1">
        <f t="shared" si="25"/>
        <v>43919</v>
      </c>
      <c r="Q214">
        <f t="shared" si="22"/>
        <v>13</v>
      </c>
      <c r="R214" t="e">
        <f>VLOOKUP(P214,'Rendkívüli helyettesítés'!$B$14:$C$193,2,FALSE)</f>
        <v>#N/A</v>
      </c>
      <c r="S214">
        <f t="shared" si="23"/>
        <v>0</v>
      </c>
      <c r="T214">
        <f t="shared" si="24"/>
        <v>7</v>
      </c>
    </row>
    <row r="215" spans="15:20" x14ac:dyDescent="0.25">
      <c r="O215" t="str">
        <f t="shared" si="21"/>
        <v>141</v>
      </c>
      <c r="P215" s="1">
        <f t="shared" si="25"/>
        <v>43920</v>
      </c>
      <c r="Q215">
        <f t="shared" si="22"/>
        <v>14</v>
      </c>
      <c r="R215" t="e">
        <f>VLOOKUP(P215,'Rendkívüli helyettesítés'!$B$14:$C$193,2,FALSE)</f>
        <v>#N/A</v>
      </c>
      <c r="S215">
        <f t="shared" si="23"/>
        <v>0</v>
      </c>
      <c r="T215">
        <f t="shared" si="24"/>
        <v>1</v>
      </c>
    </row>
    <row r="216" spans="15:20" x14ac:dyDescent="0.25">
      <c r="O216" t="str">
        <f t="shared" si="21"/>
        <v>142</v>
      </c>
      <c r="P216" s="1">
        <f t="shared" si="25"/>
        <v>43921</v>
      </c>
      <c r="Q216">
        <f t="shared" si="22"/>
        <v>14</v>
      </c>
      <c r="R216" t="e">
        <f>VLOOKUP(P216,'Rendkívüli helyettesítés'!$B$14:$C$193,2,FALSE)</f>
        <v>#N/A</v>
      </c>
      <c r="S216">
        <f t="shared" si="23"/>
        <v>0</v>
      </c>
      <c r="T216">
        <f t="shared" si="24"/>
        <v>2</v>
      </c>
    </row>
    <row r="217" spans="15:20" x14ac:dyDescent="0.25">
      <c r="O217" t="str">
        <f t="shared" si="21"/>
        <v>143</v>
      </c>
      <c r="P217" s="1">
        <f t="shared" si="25"/>
        <v>43922</v>
      </c>
      <c r="Q217">
        <f t="shared" si="22"/>
        <v>14</v>
      </c>
      <c r="R217" t="e">
        <f>VLOOKUP(P217,'Rendkívüli helyettesítés'!$B$14:$C$193,2,FALSE)</f>
        <v>#N/A</v>
      </c>
      <c r="S217">
        <f t="shared" si="23"/>
        <v>0</v>
      </c>
      <c r="T217">
        <f t="shared" si="24"/>
        <v>3</v>
      </c>
    </row>
    <row r="218" spans="15:20" x14ac:dyDescent="0.25">
      <c r="O218" t="str">
        <f t="shared" si="21"/>
        <v>144</v>
      </c>
      <c r="P218" s="1">
        <f t="shared" si="25"/>
        <v>43923</v>
      </c>
      <c r="Q218">
        <f t="shared" si="22"/>
        <v>14</v>
      </c>
      <c r="R218" t="e">
        <f>VLOOKUP(P218,'Rendkívüli helyettesítés'!$B$14:$C$193,2,FALSE)</f>
        <v>#N/A</v>
      </c>
      <c r="S218">
        <f t="shared" si="23"/>
        <v>0</v>
      </c>
      <c r="T218">
        <f t="shared" si="24"/>
        <v>4</v>
      </c>
    </row>
    <row r="219" spans="15:20" x14ac:dyDescent="0.25">
      <c r="O219" t="str">
        <f t="shared" si="21"/>
        <v>145</v>
      </c>
      <c r="P219" s="1">
        <f t="shared" si="25"/>
        <v>43924</v>
      </c>
      <c r="Q219">
        <f t="shared" si="22"/>
        <v>14</v>
      </c>
      <c r="R219" t="e">
        <f>VLOOKUP(P219,'Rendkívüli helyettesítés'!$B$14:$C$193,2,FALSE)</f>
        <v>#N/A</v>
      </c>
      <c r="S219">
        <f t="shared" si="23"/>
        <v>0</v>
      </c>
      <c r="T219">
        <f t="shared" si="24"/>
        <v>5</v>
      </c>
    </row>
    <row r="220" spans="15:20" x14ac:dyDescent="0.25">
      <c r="O220" t="str">
        <f t="shared" si="21"/>
        <v>146</v>
      </c>
      <c r="P220" s="1">
        <f t="shared" si="25"/>
        <v>43925</v>
      </c>
      <c r="Q220">
        <f t="shared" si="22"/>
        <v>14</v>
      </c>
      <c r="R220" t="e">
        <f>VLOOKUP(P220,'Rendkívüli helyettesítés'!$B$14:$C$193,2,FALSE)</f>
        <v>#N/A</v>
      </c>
      <c r="S220">
        <f t="shared" si="23"/>
        <v>0</v>
      </c>
      <c r="T220">
        <f t="shared" si="24"/>
        <v>6</v>
      </c>
    </row>
    <row r="221" spans="15:20" x14ac:dyDescent="0.25">
      <c r="O221" t="str">
        <f t="shared" si="21"/>
        <v>147</v>
      </c>
      <c r="P221" s="1">
        <f t="shared" si="25"/>
        <v>43926</v>
      </c>
      <c r="Q221">
        <f t="shared" si="22"/>
        <v>14</v>
      </c>
      <c r="R221" t="e">
        <f>VLOOKUP(P221,'Rendkívüli helyettesítés'!$B$14:$C$193,2,FALSE)</f>
        <v>#N/A</v>
      </c>
      <c r="S221">
        <f t="shared" si="23"/>
        <v>0</v>
      </c>
      <c r="T221">
        <f t="shared" si="24"/>
        <v>7</v>
      </c>
    </row>
    <row r="222" spans="15:20" x14ac:dyDescent="0.25">
      <c r="O222" t="str">
        <f t="shared" si="21"/>
        <v>151</v>
      </c>
      <c r="P222" s="1">
        <f t="shared" si="25"/>
        <v>43927</v>
      </c>
      <c r="Q222">
        <f t="shared" si="22"/>
        <v>15</v>
      </c>
      <c r="R222" t="e">
        <f>VLOOKUP(P222,'Rendkívüli helyettesítés'!$B$14:$C$193,2,FALSE)</f>
        <v>#N/A</v>
      </c>
      <c r="S222">
        <f t="shared" si="23"/>
        <v>0</v>
      </c>
      <c r="T222">
        <f t="shared" si="24"/>
        <v>1</v>
      </c>
    </row>
    <row r="223" spans="15:20" x14ac:dyDescent="0.25">
      <c r="O223" t="str">
        <f t="shared" si="21"/>
        <v>152</v>
      </c>
      <c r="P223" s="1">
        <f t="shared" si="25"/>
        <v>43928</v>
      </c>
      <c r="Q223">
        <f t="shared" si="22"/>
        <v>15</v>
      </c>
      <c r="R223" t="e">
        <f>VLOOKUP(P223,'Rendkívüli helyettesítés'!$B$14:$C$193,2,FALSE)</f>
        <v>#N/A</v>
      </c>
      <c r="S223">
        <f t="shared" si="23"/>
        <v>0</v>
      </c>
      <c r="T223">
        <f t="shared" si="24"/>
        <v>2</v>
      </c>
    </row>
    <row r="224" spans="15:20" x14ac:dyDescent="0.25">
      <c r="O224" t="str">
        <f t="shared" si="21"/>
        <v>153</v>
      </c>
      <c r="P224" s="1">
        <f t="shared" si="25"/>
        <v>43929</v>
      </c>
      <c r="Q224">
        <f t="shared" si="22"/>
        <v>15</v>
      </c>
      <c r="R224" t="e">
        <f>VLOOKUP(P224,'Rendkívüli helyettesítés'!$B$14:$C$193,2,FALSE)</f>
        <v>#N/A</v>
      </c>
      <c r="S224">
        <f t="shared" si="23"/>
        <v>0</v>
      </c>
      <c r="T224">
        <f t="shared" si="24"/>
        <v>3</v>
      </c>
    </row>
    <row r="225" spans="15:20" x14ac:dyDescent="0.25">
      <c r="O225" t="str">
        <f t="shared" si="21"/>
        <v>154</v>
      </c>
      <c r="P225" s="1">
        <f t="shared" si="25"/>
        <v>43930</v>
      </c>
      <c r="Q225">
        <f t="shared" si="22"/>
        <v>15</v>
      </c>
      <c r="R225" t="e">
        <f>VLOOKUP(P225,'Rendkívüli helyettesítés'!$B$14:$C$193,2,FALSE)</f>
        <v>#N/A</v>
      </c>
      <c r="S225">
        <f t="shared" si="23"/>
        <v>0</v>
      </c>
      <c r="T225">
        <f t="shared" si="24"/>
        <v>4</v>
      </c>
    </row>
    <row r="226" spans="15:20" x14ac:dyDescent="0.25">
      <c r="O226" t="str">
        <f t="shared" si="21"/>
        <v>155</v>
      </c>
      <c r="P226" s="1">
        <f t="shared" si="25"/>
        <v>43931</v>
      </c>
      <c r="Q226">
        <f t="shared" si="22"/>
        <v>15</v>
      </c>
      <c r="R226" t="e">
        <f>VLOOKUP(P226,'Rendkívüli helyettesítés'!$B$14:$C$193,2,FALSE)</f>
        <v>#N/A</v>
      </c>
      <c r="S226">
        <f t="shared" si="23"/>
        <v>0</v>
      </c>
      <c r="T226">
        <f t="shared" si="24"/>
        <v>5</v>
      </c>
    </row>
    <row r="227" spans="15:20" x14ac:dyDescent="0.25">
      <c r="O227" t="str">
        <f t="shared" si="21"/>
        <v>156</v>
      </c>
      <c r="P227" s="1">
        <f t="shared" si="25"/>
        <v>43932</v>
      </c>
      <c r="Q227">
        <f t="shared" si="22"/>
        <v>15</v>
      </c>
      <c r="R227" t="e">
        <f>VLOOKUP(P227,'Rendkívüli helyettesítés'!$B$14:$C$193,2,FALSE)</f>
        <v>#N/A</v>
      </c>
      <c r="S227">
        <f t="shared" si="23"/>
        <v>0</v>
      </c>
      <c r="T227">
        <f t="shared" si="24"/>
        <v>6</v>
      </c>
    </row>
    <row r="228" spans="15:20" x14ac:dyDescent="0.25">
      <c r="O228" t="str">
        <f t="shared" si="21"/>
        <v>157</v>
      </c>
      <c r="P228" s="1">
        <f t="shared" si="25"/>
        <v>43933</v>
      </c>
      <c r="Q228">
        <f t="shared" si="22"/>
        <v>15</v>
      </c>
      <c r="R228" t="e">
        <f>VLOOKUP(P228,'Rendkívüli helyettesítés'!$B$14:$C$193,2,FALSE)</f>
        <v>#N/A</v>
      </c>
      <c r="S228">
        <f t="shared" si="23"/>
        <v>0</v>
      </c>
      <c r="T228">
        <f t="shared" si="24"/>
        <v>7</v>
      </c>
    </row>
    <row r="229" spans="15:20" x14ac:dyDescent="0.25">
      <c r="O229" t="str">
        <f t="shared" si="21"/>
        <v>161</v>
      </c>
      <c r="P229" s="1">
        <f t="shared" si="25"/>
        <v>43934</v>
      </c>
      <c r="Q229">
        <f t="shared" si="22"/>
        <v>16</v>
      </c>
      <c r="R229" t="e">
        <f>VLOOKUP(P229,'Rendkívüli helyettesítés'!$B$14:$C$193,2,FALSE)</f>
        <v>#N/A</v>
      </c>
      <c r="S229">
        <f t="shared" si="23"/>
        <v>0</v>
      </c>
      <c r="T229">
        <f t="shared" si="24"/>
        <v>1</v>
      </c>
    </row>
    <row r="230" spans="15:20" x14ac:dyDescent="0.25">
      <c r="O230" t="str">
        <f t="shared" si="21"/>
        <v>162</v>
      </c>
      <c r="P230" s="1">
        <f t="shared" si="25"/>
        <v>43935</v>
      </c>
      <c r="Q230">
        <f t="shared" si="22"/>
        <v>16</v>
      </c>
      <c r="R230" t="e">
        <f>VLOOKUP(P230,'Rendkívüli helyettesítés'!$B$14:$C$193,2,FALSE)</f>
        <v>#N/A</v>
      </c>
      <c r="S230">
        <f t="shared" si="23"/>
        <v>0</v>
      </c>
      <c r="T230">
        <f t="shared" si="24"/>
        <v>2</v>
      </c>
    </row>
    <row r="231" spans="15:20" x14ac:dyDescent="0.25">
      <c r="O231" t="str">
        <f t="shared" si="21"/>
        <v>163</v>
      </c>
      <c r="P231" s="1">
        <f t="shared" si="25"/>
        <v>43936</v>
      </c>
      <c r="Q231">
        <f t="shared" si="22"/>
        <v>16</v>
      </c>
      <c r="R231" t="e">
        <f>VLOOKUP(P231,'Rendkívüli helyettesítés'!$B$14:$C$193,2,FALSE)</f>
        <v>#N/A</v>
      </c>
      <c r="S231">
        <f t="shared" si="23"/>
        <v>0</v>
      </c>
      <c r="T231">
        <f t="shared" si="24"/>
        <v>3</v>
      </c>
    </row>
    <row r="232" spans="15:20" x14ac:dyDescent="0.25">
      <c r="O232" t="str">
        <f t="shared" si="21"/>
        <v>164</v>
      </c>
      <c r="P232" s="1">
        <f t="shared" si="25"/>
        <v>43937</v>
      </c>
      <c r="Q232">
        <f t="shared" si="22"/>
        <v>16</v>
      </c>
      <c r="R232" t="e">
        <f>VLOOKUP(P232,'Rendkívüli helyettesítés'!$B$14:$C$193,2,FALSE)</f>
        <v>#N/A</v>
      </c>
      <c r="S232">
        <f t="shared" si="23"/>
        <v>0</v>
      </c>
      <c r="T232">
        <f t="shared" si="24"/>
        <v>4</v>
      </c>
    </row>
    <row r="233" spans="15:20" x14ac:dyDescent="0.25">
      <c r="O233" t="str">
        <f t="shared" si="21"/>
        <v>165</v>
      </c>
      <c r="P233" s="1">
        <f t="shared" si="25"/>
        <v>43938</v>
      </c>
      <c r="Q233">
        <f t="shared" si="22"/>
        <v>16</v>
      </c>
      <c r="R233" t="e">
        <f>VLOOKUP(P233,'Rendkívüli helyettesítés'!$B$14:$C$193,2,FALSE)</f>
        <v>#N/A</v>
      </c>
      <c r="S233">
        <f t="shared" si="23"/>
        <v>0</v>
      </c>
      <c r="T233">
        <f t="shared" si="24"/>
        <v>5</v>
      </c>
    </row>
    <row r="234" spans="15:20" x14ac:dyDescent="0.25">
      <c r="O234" t="str">
        <f t="shared" si="21"/>
        <v>166</v>
      </c>
      <c r="P234" s="1">
        <f t="shared" si="25"/>
        <v>43939</v>
      </c>
      <c r="Q234">
        <f t="shared" si="22"/>
        <v>16</v>
      </c>
      <c r="R234" t="e">
        <f>VLOOKUP(P234,'Rendkívüli helyettesítés'!$B$14:$C$193,2,FALSE)</f>
        <v>#N/A</v>
      </c>
      <c r="S234">
        <f t="shared" si="23"/>
        <v>0</v>
      </c>
      <c r="T234">
        <f t="shared" si="24"/>
        <v>6</v>
      </c>
    </row>
    <row r="235" spans="15:20" x14ac:dyDescent="0.25">
      <c r="O235" t="str">
        <f t="shared" si="21"/>
        <v>167</v>
      </c>
      <c r="P235" s="1">
        <f t="shared" si="25"/>
        <v>43940</v>
      </c>
      <c r="Q235">
        <f t="shared" si="22"/>
        <v>16</v>
      </c>
      <c r="R235" t="e">
        <f>VLOOKUP(P235,'Rendkívüli helyettesítés'!$B$14:$C$193,2,FALSE)</f>
        <v>#N/A</v>
      </c>
      <c r="S235">
        <f t="shared" si="23"/>
        <v>0</v>
      </c>
      <c r="T235">
        <f t="shared" si="24"/>
        <v>7</v>
      </c>
    </row>
    <row r="236" spans="15:20" x14ac:dyDescent="0.25">
      <c r="O236" t="str">
        <f t="shared" si="21"/>
        <v>171</v>
      </c>
      <c r="P236" s="1">
        <f t="shared" si="25"/>
        <v>43941</v>
      </c>
      <c r="Q236">
        <f t="shared" si="22"/>
        <v>17</v>
      </c>
      <c r="R236" t="e">
        <f>VLOOKUP(P236,'Rendkívüli helyettesítés'!$B$14:$C$193,2,FALSE)</f>
        <v>#N/A</v>
      </c>
      <c r="S236">
        <f t="shared" si="23"/>
        <v>0</v>
      </c>
      <c r="T236">
        <f t="shared" si="24"/>
        <v>1</v>
      </c>
    </row>
    <row r="237" spans="15:20" x14ac:dyDescent="0.25">
      <c r="O237" t="str">
        <f t="shared" si="21"/>
        <v>172</v>
      </c>
      <c r="P237" s="1">
        <f t="shared" si="25"/>
        <v>43942</v>
      </c>
      <c r="Q237">
        <f t="shared" si="22"/>
        <v>17</v>
      </c>
      <c r="R237" t="e">
        <f>VLOOKUP(P237,'Rendkívüli helyettesítés'!$B$14:$C$193,2,FALSE)</f>
        <v>#N/A</v>
      </c>
      <c r="S237">
        <f t="shared" si="23"/>
        <v>0</v>
      </c>
      <c r="T237">
        <f t="shared" si="24"/>
        <v>2</v>
      </c>
    </row>
    <row r="238" spans="15:20" x14ac:dyDescent="0.25">
      <c r="O238" t="str">
        <f t="shared" si="21"/>
        <v>173</v>
      </c>
      <c r="P238" s="1">
        <f t="shared" si="25"/>
        <v>43943</v>
      </c>
      <c r="Q238">
        <f t="shared" si="22"/>
        <v>17</v>
      </c>
      <c r="R238" t="e">
        <f>VLOOKUP(P238,'Rendkívüli helyettesítés'!$B$14:$C$193,2,FALSE)</f>
        <v>#N/A</v>
      </c>
      <c r="S238">
        <f t="shared" si="23"/>
        <v>0</v>
      </c>
      <c r="T238">
        <f t="shared" si="24"/>
        <v>3</v>
      </c>
    </row>
    <row r="239" spans="15:20" x14ac:dyDescent="0.25">
      <c r="O239" t="str">
        <f t="shared" si="21"/>
        <v>174</v>
      </c>
      <c r="P239" s="1">
        <f t="shared" si="25"/>
        <v>43944</v>
      </c>
      <c r="Q239">
        <f t="shared" si="22"/>
        <v>17</v>
      </c>
      <c r="R239" t="e">
        <f>VLOOKUP(P239,'Rendkívüli helyettesítés'!$B$14:$C$193,2,FALSE)</f>
        <v>#N/A</v>
      </c>
      <c r="S239">
        <f t="shared" si="23"/>
        <v>0</v>
      </c>
      <c r="T239">
        <f t="shared" si="24"/>
        <v>4</v>
      </c>
    </row>
    <row r="240" spans="15:20" x14ac:dyDescent="0.25">
      <c r="O240" t="str">
        <f t="shared" si="21"/>
        <v>175</v>
      </c>
      <c r="P240" s="1">
        <f t="shared" si="25"/>
        <v>43945</v>
      </c>
      <c r="Q240">
        <f t="shared" si="22"/>
        <v>17</v>
      </c>
      <c r="R240" t="e">
        <f>VLOOKUP(P240,'Rendkívüli helyettesítés'!$B$14:$C$193,2,FALSE)</f>
        <v>#N/A</v>
      </c>
      <c r="S240">
        <f t="shared" si="23"/>
        <v>0</v>
      </c>
      <c r="T240">
        <f t="shared" si="24"/>
        <v>5</v>
      </c>
    </row>
    <row r="241" spans="15:20" x14ac:dyDescent="0.25">
      <c r="O241" t="str">
        <f t="shared" si="21"/>
        <v>176</v>
      </c>
      <c r="P241" s="1">
        <f t="shared" si="25"/>
        <v>43946</v>
      </c>
      <c r="Q241">
        <f t="shared" si="22"/>
        <v>17</v>
      </c>
      <c r="R241" t="e">
        <f>VLOOKUP(P241,'Rendkívüli helyettesítés'!$B$14:$C$193,2,FALSE)</f>
        <v>#N/A</v>
      </c>
      <c r="S241">
        <f t="shared" si="23"/>
        <v>0</v>
      </c>
      <c r="T241">
        <f t="shared" si="24"/>
        <v>6</v>
      </c>
    </row>
    <row r="242" spans="15:20" x14ac:dyDescent="0.25">
      <c r="O242" t="str">
        <f t="shared" si="21"/>
        <v>177</v>
      </c>
      <c r="P242" s="1">
        <f t="shared" si="25"/>
        <v>43947</v>
      </c>
      <c r="Q242">
        <f t="shared" si="22"/>
        <v>17</v>
      </c>
      <c r="R242" t="e">
        <f>VLOOKUP(P242,'Rendkívüli helyettesítés'!$B$14:$C$193,2,FALSE)</f>
        <v>#N/A</v>
      </c>
      <c r="S242">
        <f t="shared" si="23"/>
        <v>0</v>
      </c>
      <c r="T242">
        <f t="shared" si="24"/>
        <v>7</v>
      </c>
    </row>
    <row r="243" spans="15:20" x14ac:dyDescent="0.25">
      <c r="O243" t="str">
        <f t="shared" si="21"/>
        <v>181</v>
      </c>
      <c r="P243" s="1">
        <f t="shared" si="25"/>
        <v>43948</v>
      </c>
      <c r="Q243">
        <f t="shared" si="22"/>
        <v>18</v>
      </c>
      <c r="R243" t="e">
        <f>VLOOKUP(P243,'Rendkívüli helyettesítés'!$B$14:$C$193,2,FALSE)</f>
        <v>#N/A</v>
      </c>
      <c r="S243">
        <f t="shared" si="23"/>
        <v>0</v>
      </c>
      <c r="T243">
        <f t="shared" si="24"/>
        <v>1</v>
      </c>
    </row>
    <row r="244" spans="15:20" x14ac:dyDescent="0.25">
      <c r="O244" t="str">
        <f t="shared" si="21"/>
        <v>182</v>
      </c>
      <c r="P244" s="1">
        <f t="shared" si="25"/>
        <v>43949</v>
      </c>
      <c r="Q244">
        <f t="shared" si="22"/>
        <v>18</v>
      </c>
      <c r="R244" t="e">
        <f>VLOOKUP(P244,'Rendkívüli helyettesítés'!$B$14:$C$193,2,FALSE)</f>
        <v>#N/A</v>
      </c>
      <c r="S244">
        <f t="shared" si="23"/>
        <v>0</v>
      </c>
      <c r="T244">
        <f t="shared" si="24"/>
        <v>2</v>
      </c>
    </row>
    <row r="245" spans="15:20" x14ac:dyDescent="0.25">
      <c r="O245" t="str">
        <f t="shared" si="21"/>
        <v>183</v>
      </c>
      <c r="P245" s="1">
        <f t="shared" si="25"/>
        <v>43950</v>
      </c>
      <c r="Q245">
        <f t="shared" si="22"/>
        <v>18</v>
      </c>
      <c r="R245" t="e">
        <f>VLOOKUP(P245,'Rendkívüli helyettesítés'!$B$14:$C$193,2,FALSE)</f>
        <v>#N/A</v>
      </c>
      <c r="S245">
        <f t="shared" si="23"/>
        <v>0</v>
      </c>
      <c r="T245">
        <f t="shared" si="24"/>
        <v>3</v>
      </c>
    </row>
    <row r="246" spans="15:20" x14ac:dyDescent="0.25">
      <c r="O246" t="str">
        <f t="shared" si="21"/>
        <v>184</v>
      </c>
      <c r="P246" s="1">
        <f t="shared" si="25"/>
        <v>43951</v>
      </c>
      <c r="Q246">
        <f t="shared" si="22"/>
        <v>18</v>
      </c>
      <c r="R246" t="e">
        <f>VLOOKUP(P246,'Rendkívüli helyettesítés'!$B$14:$C$193,2,FALSE)</f>
        <v>#N/A</v>
      </c>
      <c r="S246">
        <f t="shared" si="23"/>
        <v>0</v>
      </c>
      <c r="T246">
        <f t="shared" si="24"/>
        <v>4</v>
      </c>
    </row>
    <row r="247" spans="15:20" x14ac:dyDescent="0.25">
      <c r="O247" t="str">
        <f t="shared" si="21"/>
        <v>185</v>
      </c>
      <c r="P247" s="1">
        <f t="shared" si="25"/>
        <v>43952</v>
      </c>
      <c r="Q247">
        <f t="shared" si="22"/>
        <v>18</v>
      </c>
      <c r="R247" t="e">
        <f>VLOOKUP(P247,'Rendkívüli helyettesítés'!$B$14:$C$193,2,FALSE)</f>
        <v>#N/A</v>
      </c>
      <c r="S247">
        <f t="shared" si="23"/>
        <v>0</v>
      </c>
      <c r="T247">
        <f t="shared" si="24"/>
        <v>5</v>
      </c>
    </row>
    <row r="248" spans="15:20" x14ac:dyDescent="0.25">
      <c r="O248" t="str">
        <f t="shared" si="21"/>
        <v>186</v>
      </c>
      <c r="P248" s="1">
        <f t="shared" si="25"/>
        <v>43953</v>
      </c>
      <c r="Q248">
        <f t="shared" si="22"/>
        <v>18</v>
      </c>
      <c r="R248" t="e">
        <f>VLOOKUP(P248,'Rendkívüli helyettesítés'!$B$14:$C$193,2,FALSE)</f>
        <v>#N/A</v>
      </c>
      <c r="S248">
        <f t="shared" si="23"/>
        <v>0</v>
      </c>
      <c r="T248">
        <f t="shared" si="24"/>
        <v>6</v>
      </c>
    </row>
    <row r="249" spans="15:20" x14ac:dyDescent="0.25">
      <c r="O249" t="str">
        <f t="shared" si="21"/>
        <v>187</v>
      </c>
      <c r="P249" s="1">
        <f t="shared" si="25"/>
        <v>43954</v>
      </c>
      <c r="Q249">
        <f t="shared" si="22"/>
        <v>18</v>
      </c>
      <c r="R249" t="e">
        <f>VLOOKUP(P249,'Rendkívüli helyettesítés'!$B$14:$C$193,2,FALSE)</f>
        <v>#N/A</v>
      </c>
      <c r="S249">
        <f t="shared" si="23"/>
        <v>0</v>
      </c>
      <c r="T249">
        <f t="shared" si="24"/>
        <v>7</v>
      </c>
    </row>
    <row r="250" spans="15:20" x14ac:dyDescent="0.25">
      <c r="O250" t="str">
        <f t="shared" si="21"/>
        <v>191</v>
      </c>
      <c r="P250" s="1">
        <f t="shared" si="25"/>
        <v>43955</v>
      </c>
      <c r="Q250">
        <f t="shared" si="22"/>
        <v>19</v>
      </c>
      <c r="R250" t="e">
        <f>VLOOKUP(P250,'Rendkívüli helyettesítés'!$B$14:$C$193,2,FALSE)</f>
        <v>#N/A</v>
      </c>
      <c r="S250">
        <f t="shared" si="23"/>
        <v>0</v>
      </c>
      <c r="T250">
        <f t="shared" si="24"/>
        <v>1</v>
      </c>
    </row>
    <row r="251" spans="15:20" x14ac:dyDescent="0.25">
      <c r="O251" t="str">
        <f t="shared" si="21"/>
        <v>192</v>
      </c>
      <c r="P251" s="1">
        <f t="shared" si="25"/>
        <v>43956</v>
      </c>
      <c r="Q251">
        <f t="shared" si="22"/>
        <v>19</v>
      </c>
      <c r="R251" t="e">
        <f>VLOOKUP(P251,'Rendkívüli helyettesítés'!$B$14:$C$193,2,FALSE)</f>
        <v>#N/A</v>
      </c>
      <c r="S251">
        <f t="shared" si="23"/>
        <v>0</v>
      </c>
      <c r="T251">
        <f t="shared" si="24"/>
        <v>2</v>
      </c>
    </row>
    <row r="252" spans="15:20" x14ac:dyDescent="0.25">
      <c r="O252" t="str">
        <f t="shared" si="21"/>
        <v>193</v>
      </c>
      <c r="P252" s="1">
        <f t="shared" si="25"/>
        <v>43957</v>
      </c>
      <c r="Q252">
        <f t="shared" si="22"/>
        <v>19</v>
      </c>
      <c r="R252" t="e">
        <f>VLOOKUP(P252,'Rendkívüli helyettesítés'!$B$14:$C$193,2,FALSE)</f>
        <v>#N/A</v>
      </c>
      <c r="S252">
        <f t="shared" si="23"/>
        <v>0</v>
      </c>
      <c r="T252">
        <f t="shared" si="24"/>
        <v>3</v>
      </c>
    </row>
    <row r="253" spans="15:20" x14ac:dyDescent="0.25">
      <c r="O253" t="str">
        <f t="shared" si="21"/>
        <v>194</v>
      </c>
      <c r="P253" s="1">
        <f t="shared" si="25"/>
        <v>43958</v>
      </c>
      <c r="Q253">
        <f t="shared" si="22"/>
        <v>19</v>
      </c>
      <c r="R253" t="e">
        <f>VLOOKUP(P253,'Rendkívüli helyettesítés'!$B$14:$C$193,2,FALSE)</f>
        <v>#N/A</v>
      </c>
      <c r="S253">
        <f t="shared" si="23"/>
        <v>0</v>
      </c>
      <c r="T253">
        <f t="shared" si="24"/>
        <v>4</v>
      </c>
    </row>
    <row r="254" spans="15:20" x14ac:dyDescent="0.25">
      <c r="O254" t="str">
        <f t="shared" si="21"/>
        <v>195</v>
      </c>
      <c r="P254" s="1">
        <f t="shared" si="25"/>
        <v>43959</v>
      </c>
      <c r="Q254">
        <f t="shared" si="22"/>
        <v>19</v>
      </c>
      <c r="R254" t="e">
        <f>VLOOKUP(P254,'Rendkívüli helyettesítés'!$B$14:$C$193,2,FALSE)</f>
        <v>#N/A</v>
      </c>
      <c r="S254">
        <f t="shared" si="23"/>
        <v>0</v>
      </c>
      <c r="T254">
        <f t="shared" si="24"/>
        <v>5</v>
      </c>
    </row>
    <row r="255" spans="15:20" x14ac:dyDescent="0.25">
      <c r="O255" t="str">
        <f t="shared" si="21"/>
        <v>196</v>
      </c>
      <c r="P255" s="1">
        <f t="shared" si="25"/>
        <v>43960</v>
      </c>
      <c r="Q255">
        <f t="shared" si="22"/>
        <v>19</v>
      </c>
      <c r="R255" t="e">
        <f>VLOOKUP(P255,'Rendkívüli helyettesítés'!$B$14:$C$193,2,FALSE)</f>
        <v>#N/A</v>
      </c>
      <c r="S255">
        <f t="shared" si="23"/>
        <v>0</v>
      </c>
      <c r="T255">
        <f t="shared" si="24"/>
        <v>6</v>
      </c>
    </row>
    <row r="256" spans="15:20" x14ac:dyDescent="0.25">
      <c r="O256" t="str">
        <f t="shared" si="21"/>
        <v>197</v>
      </c>
      <c r="P256" s="1">
        <f t="shared" si="25"/>
        <v>43961</v>
      </c>
      <c r="Q256">
        <f t="shared" si="22"/>
        <v>19</v>
      </c>
      <c r="R256" t="e">
        <f>VLOOKUP(P256,'Rendkívüli helyettesítés'!$B$14:$C$193,2,FALSE)</f>
        <v>#N/A</v>
      </c>
      <c r="S256">
        <f t="shared" si="23"/>
        <v>0</v>
      </c>
      <c r="T256">
        <f t="shared" si="24"/>
        <v>7</v>
      </c>
    </row>
    <row r="257" spans="15:20" x14ac:dyDescent="0.25">
      <c r="O257" t="str">
        <f t="shared" si="21"/>
        <v>201</v>
      </c>
      <c r="P257" s="1">
        <f t="shared" si="25"/>
        <v>43962</v>
      </c>
      <c r="Q257">
        <f t="shared" si="22"/>
        <v>20</v>
      </c>
      <c r="R257" t="e">
        <f>VLOOKUP(P257,'Rendkívüli helyettesítés'!$B$14:$C$193,2,FALSE)</f>
        <v>#N/A</v>
      </c>
      <c r="S257">
        <f t="shared" si="23"/>
        <v>0</v>
      </c>
      <c r="T257">
        <f t="shared" si="24"/>
        <v>1</v>
      </c>
    </row>
    <row r="258" spans="15:20" x14ac:dyDescent="0.25">
      <c r="O258" t="str">
        <f t="shared" si="21"/>
        <v>202</v>
      </c>
      <c r="P258" s="1">
        <f t="shared" si="25"/>
        <v>43963</v>
      </c>
      <c r="Q258">
        <f t="shared" si="22"/>
        <v>20</v>
      </c>
      <c r="R258" t="e">
        <f>VLOOKUP(P258,'Rendkívüli helyettesítés'!$B$14:$C$193,2,FALSE)</f>
        <v>#N/A</v>
      </c>
      <c r="S258">
        <f t="shared" si="23"/>
        <v>0</v>
      </c>
      <c r="T258">
        <f t="shared" si="24"/>
        <v>2</v>
      </c>
    </row>
    <row r="259" spans="15:20" x14ac:dyDescent="0.25">
      <c r="O259" t="str">
        <f t="shared" si="21"/>
        <v>203</v>
      </c>
      <c r="P259" s="1">
        <f t="shared" si="25"/>
        <v>43964</v>
      </c>
      <c r="Q259">
        <f t="shared" si="22"/>
        <v>20</v>
      </c>
      <c r="R259" t="e">
        <f>VLOOKUP(P259,'Rendkívüli helyettesítés'!$B$14:$C$193,2,FALSE)</f>
        <v>#N/A</v>
      </c>
      <c r="S259">
        <f t="shared" si="23"/>
        <v>0</v>
      </c>
      <c r="T259">
        <f t="shared" si="24"/>
        <v>3</v>
      </c>
    </row>
    <row r="260" spans="15:20" x14ac:dyDescent="0.25">
      <c r="O260" t="str">
        <f t="shared" si="21"/>
        <v>204</v>
      </c>
      <c r="P260" s="1">
        <f t="shared" si="25"/>
        <v>43965</v>
      </c>
      <c r="Q260">
        <f t="shared" si="22"/>
        <v>20</v>
      </c>
      <c r="R260" t="e">
        <f>VLOOKUP(P260,'Rendkívüli helyettesítés'!$B$14:$C$193,2,FALSE)</f>
        <v>#N/A</v>
      </c>
      <c r="S260">
        <f t="shared" si="23"/>
        <v>0</v>
      </c>
      <c r="T260">
        <f t="shared" si="24"/>
        <v>4</v>
      </c>
    </row>
    <row r="261" spans="15:20" x14ac:dyDescent="0.25">
      <c r="O261" t="str">
        <f t="shared" ref="O261:O307" si="26">CONCATENATE(Q261,T261)</f>
        <v>205</v>
      </c>
      <c r="P261" s="1">
        <f t="shared" si="25"/>
        <v>43966</v>
      </c>
      <c r="Q261">
        <f t="shared" ref="Q261:Q324" si="27">_xlfn.ISOWEEKNUM(P261)</f>
        <v>20</v>
      </c>
      <c r="R261" t="e">
        <f>VLOOKUP(P261,'Rendkívüli helyettesítés'!$B$14:$C$193,2,FALSE)</f>
        <v>#N/A</v>
      </c>
      <c r="S261">
        <f t="shared" ref="S261:S324" si="28">IF(ISERROR(R261),0,R261)</f>
        <v>0</v>
      </c>
      <c r="T261">
        <f t="shared" ref="T261:T307" si="29">WEEKDAY(P261,2)</f>
        <v>5</v>
      </c>
    </row>
    <row r="262" spans="15:20" x14ac:dyDescent="0.25">
      <c r="O262" t="str">
        <f t="shared" si="26"/>
        <v>206</v>
      </c>
      <c r="P262" s="1">
        <f t="shared" ref="P262:P307" si="30">P261+1</f>
        <v>43967</v>
      </c>
      <c r="Q262">
        <f t="shared" si="27"/>
        <v>20</v>
      </c>
      <c r="R262" t="e">
        <f>VLOOKUP(P262,'Rendkívüli helyettesítés'!$B$14:$C$193,2,FALSE)</f>
        <v>#N/A</v>
      </c>
      <c r="S262">
        <f t="shared" si="28"/>
        <v>0</v>
      </c>
      <c r="T262">
        <f t="shared" si="29"/>
        <v>6</v>
      </c>
    </row>
    <row r="263" spans="15:20" x14ac:dyDescent="0.25">
      <c r="O263" t="str">
        <f t="shared" si="26"/>
        <v>207</v>
      </c>
      <c r="P263" s="1">
        <f t="shared" si="30"/>
        <v>43968</v>
      </c>
      <c r="Q263">
        <f t="shared" si="27"/>
        <v>20</v>
      </c>
      <c r="R263" t="e">
        <f>VLOOKUP(P263,'Rendkívüli helyettesítés'!$B$14:$C$193,2,FALSE)</f>
        <v>#N/A</v>
      </c>
      <c r="S263">
        <f t="shared" si="28"/>
        <v>0</v>
      </c>
      <c r="T263">
        <f t="shared" si="29"/>
        <v>7</v>
      </c>
    </row>
    <row r="264" spans="15:20" x14ac:dyDescent="0.25">
      <c r="O264" t="str">
        <f t="shared" si="26"/>
        <v>211</v>
      </c>
      <c r="P264" s="1">
        <f t="shared" si="30"/>
        <v>43969</v>
      </c>
      <c r="Q264">
        <f t="shared" si="27"/>
        <v>21</v>
      </c>
      <c r="R264" t="e">
        <f>VLOOKUP(P264,'Rendkívüli helyettesítés'!$B$14:$C$193,2,FALSE)</f>
        <v>#N/A</v>
      </c>
      <c r="S264">
        <f t="shared" si="28"/>
        <v>0</v>
      </c>
      <c r="T264">
        <f t="shared" si="29"/>
        <v>1</v>
      </c>
    </row>
    <row r="265" spans="15:20" x14ac:dyDescent="0.25">
      <c r="O265" t="str">
        <f t="shared" si="26"/>
        <v>212</v>
      </c>
      <c r="P265" s="1">
        <f t="shared" si="30"/>
        <v>43970</v>
      </c>
      <c r="Q265">
        <f t="shared" si="27"/>
        <v>21</v>
      </c>
      <c r="R265" t="e">
        <f>VLOOKUP(P265,'Rendkívüli helyettesítés'!$B$14:$C$193,2,FALSE)</f>
        <v>#N/A</v>
      </c>
      <c r="S265">
        <f t="shared" si="28"/>
        <v>0</v>
      </c>
      <c r="T265">
        <f t="shared" si="29"/>
        <v>2</v>
      </c>
    </row>
    <row r="266" spans="15:20" x14ac:dyDescent="0.25">
      <c r="O266" t="str">
        <f t="shared" si="26"/>
        <v>213</v>
      </c>
      <c r="P266" s="1">
        <f t="shared" si="30"/>
        <v>43971</v>
      </c>
      <c r="Q266">
        <f t="shared" si="27"/>
        <v>21</v>
      </c>
      <c r="R266" t="e">
        <f>VLOOKUP(P266,'Rendkívüli helyettesítés'!$B$14:$C$193,2,FALSE)</f>
        <v>#N/A</v>
      </c>
      <c r="S266">
        <f t="shared" si="28"/>
        <v>0</v>
      </c>
      <c r="T266">
        <f t="shared" si="29"/>
        <v>3</v>
      </c>
    </row>
    <row r="267" spans="15:20" x14ac:dyDescent="0.25">
      <c r="O267" t="str">
        <f t="shared" si="26"/>
        <v>214</v>
      </c>
      <c r="P267" s="1">
        <f t="shared" si="30"/>
        <v>43972</v>
      </c>
      <c r="Q267">
        <f t="shared" si="27"/>
        <v>21</v>
      </c>
      <c r="R267" t="e">
        <f>VLOOKUP(P267,'Rendkívüli helyettesítés'!$B$14:$C$193,2,FALSE)</f>
        <v>#N/A</v>
      </c>
      <c r="S267">
        <f t="shared" si="28"/>
        <v>0</v>
      </c>
      <c r="T267">
        <f t="shared" si="29"/>
        <v>4</v>
      </c>
    </row>
    <row r="268" spans="15:20" x14ac:dyDescent="0.25">
      <c r="O268" t="str">
        <f t="shared" si="26"/>
        <v>215</v>
      </c>
      <c r="P268" s="1">
        <f t="shared" si="30"/>
        <v>43973</v>
      </c>
      <c r="Q268">
        <f t="shared" si="27"/>
        <v>21</v>
      </c>
      <c r="R268" t="e">
        <f>VLOOKUP(P268,'Rendkívüli helyettesítés'!$B$14:$C$193,2,FALSE)</f>
        <v>#N/A</v>
      </c>
      <c r="S268">
        <f t="shared" si="28"/>
        <v>0</v>
      </c>
      <c r="T268">
        <f t="shared" si="29"/>
        <v>5</v>
      </c>
    </row>
    <row r="269" spans="15:20" x14ac:dyDescent="0.25">
      <c r="O269" t="str">
        <f t="shared" si="26"/>
        <v>216</v>
      </c>
      <c r="P269" s="1">
        <f t="shared" si="30"/>
        <v>43974</v>
      </c>
      <c r="Q269">
        <f t="shared" si="27"/>
        <v>21</v>
      </c>
      <c r="R269" t="e">
        <f>VLOOKUP(P269,'Rendkívüli helyettesítés'!$B$14:$C$193,2,FALSE)</f>
        <v>#N/A</v>
      </c>
      <c r="S269">
        <f t="shared" si="28"/>
        <v>0</v>
      </c>
      <c r="T269">
        <f t="shared" si="29"/>
        <v>6</v>
      </c>
    </row>
    <row r="270" spans="15:20" x14ac:dyDescent="0.25">
      <c r="O270" t="str">
        <f t="shared" si="26"/>
        <v>217</v>
      </c>
      <c r="P270" s="1">
        <f t="shared" si="30"/>
        <v>43975</v>
      </c>
      <c r="Q270">
        <f t="shared" si="27"/>
        <v>21</v>
      </c>
      <c r="R270" t="e">
        <f>VLOOKUP(P270,'Rendkívüli helyettesítés'!$B$14:$C$193,2,FALSE)</f>
        <v>#N/A</v>
      </c>
      <c r="S270">
        <f t="shared" si="28"/>
        <v>0</v>
      </c>
      <c r="T270">
        <f t="shared" si="29"/>
        <v>7</v>
      </c>
    </row>
    <row r="271" spans="15:20" x14ac:dyDescent="0.25">
      <c r="O271" t="str">
        <f t="shared" si="26"/>
        <v>221</v>
      </c>
      <c r="P271" s="1">
        <f t="shared" si="30"/>
        <v>43976</v>
      </c>
      <c r="Q271">
        <f t="shared" si="27"/>
        <v>22</v>
      </c>
      <c r="R271" t="e">
        <f>VLOOKUP(P271,'Rendkívüli helyettesítés'!$B$14:$C$193,2,FALSE)</f>
        <v>#N/A</v>
      </c>
      <c r="S271">
        <f t="shared" si="28"/>
        <v>0</v>
      </c>
      <c r="T271">
        <f t="shared" si="29"/>
        <v>1</v>
      </c>
    </row>
    <row r="272" spans="15:20" x14ac:dyDescent="0.25">
      <c r="O272" t="str">
        <f t="shared" si="26"/>
        <v>222</v>
      </c>
      <c r="P272" s="1">
        <f t="shared" si="30"/>
        <v>43977</v>
      </c>
      <c r="Q272">
        <f t="shared" si="27"/>
        <v>22</v>
      </c>
      <c r="R272" t="e">
        <f>VLOOKUP(P272,'Rendkívüli helyettesítés'!$B$14:$C$193,2,FALSE)</f>
        <v>#N/A</v>
      </c>
      <c r="S272">
        <f t="shared" si="28"/>
        <v>0</v>
      </c>
      <c r="T272">
        <f t="shared" si="29"/>
        <v>2</v>
      </c>
    </row>
    <row r="273" spans="15:20" x14ac:dyDescent="0.25">
      <c r="O273" t="str">
        <f t="shared" si="26"/>
        <v>223</v>
      </c>
      <c r="P273" s="1">
        <f t="shared" si="30"/>
        <v>43978</v>
      </c>
      <c r="Q273">
        <f t="shared" si="27"/>
        <v>22</v>
      </c>
      <c r="R273" t="e">
        <f>VLOOKUP(P273,'Rendkívüli helyettesítés'!$B$14:$C$193,2,FALSE)</f>
        <v>#N/A</v>
      </c>
      <c r="S273">
        <f t="shared" si="28"/>
        <v>0</v>
      </c>
      <c r="T273">
        <f t="shared" si="29"/>
        <v>3</v>
      </c>
    </row>
    <row r="274" spans="15:20" x14ac:dyDescent="0.25">
      <c r="O274" t="str">
        <f t="shared" si="26"/>
        <v>224</v>
      </c>
      <c r="P274" s="1">
        <f t="shared" si="30"/>
        <v>43979</v>
      </c>
      <c r="Q274">
        <f t="shared" si="27"/>
        <v>22</v>
      </c>
      <c r="R274" t="e">
        <f>VLOOKUP(P274,'Rendkívüli helyettesítés'!$B$14:$C$193,2,FALSE)</f>
        <v>#N/A</v>
      </c>
      <c r="S274">
        <f t="shared" si="28"/>
        <v>0</v>
      </c>
      <c r="T274">
        <f t="shared" si="29"/>
        <v>4</v>
      </c>
    </row>
    <row r="275" spans="15:20" x14ac:dyDescent="0.25">
      <c r="O275" t="str">
        <f t="shared" si="26"/>
        <v>225</v>
      </c>
      <c r="P275" s="1">
        <f t="shared" si="30"/>
        <v>43980</v>
      </c>
      <c r="Q275">
        <f t="shared" si="27"/>
        <v>22</v>
      </c>
      <c r="R275" t="e">
        <f>VLOOKUP(P275,'Rendkívüli helyettesítés'!$B$14:$C$193,2,FALSE)</f>
        <v>#N/A</v>
      </c>
      <c r="S275">
        <f t="shared" si="28"/>
        <v>0</v>
      </c>
      <c r="T275">
        <f t="shared" si="29"/>
        <v>5</v>
      </c>
    </row>
    <row r="276" spans="15:20" x14ac:dyDescent="0.25">
      <c r="O276" t="str">
        <f t="shared" si="26"/>
        <v>226</v>
      </c>
      <c r="P276" s="1">
        <f t="shared" si="30"/>
        <v>43981</v>
      </c>
      <c r="Q276">
        <f t="shared" si="27"/>
        <v>22</v>
      </c>
      <c r="R276" t="e">
        <f>VLOOKUP(P276,'Rendkívüli helyettesítés'!$B$14:$C$193,2,FALSE)</f>
        <v>#N/A</v>
      </c>
      <c r="S276">
        <f t="shared" si="28"/>
        <v>0</v>
      </c>
      <c r="T276">
        <f t="shared" si="29"/>
        <v>6</v>
      </c>
    </row>
    <row r="277" spans="15:20" x14ac:dyDescent="0.25">
      <c r="O277" t="str">
        <f t="shared" si="26"/>
        <v>227</v>
      </c>
      <c r="P277" s="1">
        <f t="shared" si="30"/>
        <v>43982</v>
      </c>
      <c r="Q277">
        <f t="shared" si="27"/>
        <v>22</v>
      </c>
      <c r="R277" t="e">
        <f>VLOOKUP(P277,'Rendkívüli helyettesítés'!$B$14:$C$193,2,FALSE)</f>
        <v>#N/A</v>
      </c>
      <c r="S277">
        <f t="shared" si="28"/>
        <v>0</v>
      </c>
      <c r="T277">
        <f t="shared" si="29"/>
        <v>7</v>
      </c>
    </row>
    <row r="278" spans="15:20" x14ac:dyDescent="0.25">
      <c r="O278" t="str">
        <f t="shared" si="26"/>
        <v>231</v>
      </c>
      <c r="P278" s="1">
        <f t="shared" si="30"/>
        <v>43983</v>
      </c>
      <c r="Q278">
        <f t="shared" si="27"/>
        <v>23</v>
      </c>
      <c r="R278" t="e">
        <f>VLOOKUP(P278,'Rendkívüli helyettesítés'!$B$14:$C$193,2,FALSE)</f>
        <v>#N/A</v>
      </c>
      <c r="S278">
        <f t="shared" si="28"/>
        <v>0</v>
      </c>
      <c r="T278">
        <f t="shared" si="29"/>
        <v>1</v>
      </c>
    </row>
    <row r="279" spans="15:20" x14ac:dyDescent="0.25">
      <c r="O279" t="str">
        <f t="shared" si="26"/>
        <v>232</v>
      </c>
      <c r="P279" s="1">
        <f t="shared" si="30"/>
        <v>43984</v>
      </c>
      <c r="Q279">
        <f t="shared" si="27"/>
        <v>23</v>
      </c>
      <c r="R279" t="e">
        <f>VLOOKUP(P279,'Rendkívüli helyettesítés'!$B$14:$C$193,2,FALSE)</f>
        <v>#N/A</v>
      </c>
      <c r="S279">
        <f t="shared" si="28"/>
        <v>0</v>
      </c>
      <c r="T279">
        <f t="shared" si="29"/>
        <v>2</v>
      </c>
    </row>
    <row r="280" spans="15:20" x14ac:dyDescent="0.25">
      <c r="O280" t="str">
        <f t="shared" si="26"/>
        <v>233</v>
      </c>
      <c r="P280" s="1">
        <f t="shared" si="30"/>
        <v>43985</v>
      </c>
      <c r="Q280">
        <f t="shared" si="27"/>
        <v>23</v>
      </c>
      <c r="R280" t="e">
        <f>VLOOKUP(P280,'Rendkívüli helyettesítés'!$B$14:$C$193,2,FALSE)</f>
        <v>#N/A</v>
      </c>
      <c r="S280">
        <f t="shared" si="28"/>
        <v>0</v>
      </c>
      <c r="T280">
        <f t="shared" si="29"/>
        <v>3</v>
      </c>
    </row>
    <row r="281" spans="15:20" x14ac:dyDescent="0.25">
      <c r="O281" t="str">
        <f t="shared" si="26"/>
        <v>234</v>
      </c>
      <c r="P281" s="1">
        <f t="shared" si="30"/>
        <v>43986</v>
      </c>
      <c r="Q281">
        <f t="shared" si="27"/>
        <v>23</v>
      </c>
      <c r="R281" t="e">
        <f>VLOOKUP(P281,'Rendkívüli helyettesítés'!$B$14:$C$193,2,FALSE)</f>
        <v>#N/A</v>
      </c>
      <c r="S281">
        <f t="shared" si="28"/>
        <v>0</v>
      </c>
      <c r="T281">
        <f t="shared" si="29"/>
        <v>4</v>
      </c>
    </row>
    <row r="282" spans="15:20" x14ac:dyDescent="0.25">
      <c r="O282" t="str">
        <f t="shared" si="26"/>
        <v>235</v>
      </c>
      <c r="P282" s="1">
        <f t="shared" si="30"/>
        <v>43987</v>
      </c>
      <c r="Q282">
        <f t="shared" si="27"/>
        <v>23</v>
      </c>
      <c r="R282" t="e">
        <f>VLOOKUP(P282,'Rendkívüli helyettesítés'!$B$14:$C$193,2,FALSE)</f>
        <v>#N/A</v>
      </c>
      <c r="S282">
        <f t="shared" si="28"/>
        <v>0</v>
      </c>
      <c r="T282">
        <f t="shared" si="29"/>
        <v>5</v>
      </c>
    </row>
    <row r="283" spans="15:20" x14ac:dyDescent="0.25">
      <c r="O283" t="str">
        <f t="shared" si="26"/>
        <v>236</v>
      </c>
      <c r="P283" s="1">
        <f t="shared" si="30"/>
        <v>43988</v>
      </c>
      <c r="Q283">
        <f t="shared" si="27"/>
        <v>23</v>
      </c>
      <c r="R283" t="e">
        <f>VLOOKUP(P283,'Rendkívüli helyettesítés'!$B$14:$C$193,2,FALSE)</f>
        <v>#N/A</v>
      </c>
      <c r="S283">
        <f t="shared" si="28"/>
        <v>0</v>
      </c>
      <c r="T283">
        <f t="shared" si="29"/>
        <v>6</v>
      </c>
    </row>
    <row r="284" spans="15:20" x14ac:dyDescent="0.25">
      <c r="O284" t="str">
        <f t="shared" si="26"/>
        <v>237</v>
      </c>
      <c r="P284" s="1">
        <f t="shared" si="30"/>
        <v>43989</v>
      </c>
      <c r="Q284">
        <f t="shared" si="27"/>
        <v>23</v>
      </c>
      <c r="R284" t="e">
        <f>VLOOKUP(P284,'Rendkívüli helyettesítés'!$B$14:$C$193,2,FALSE)</f>
        <v>#N/A</v>
      </c>
      <c r="S284">
        <f t="shared" si="28"/>
        <v>0</v>
      </c>
      <c r="T284">
        <f t="shared" si="29"/>
        <v>7</v>
      </c>
    </row>
    <row r="285" spans="15:20" x14ac:dyDescent="0.25">
      <c r="O285" t="str">
        <f t="shared" si="26"/>
        <v>241</v>
      </c>
      <c r="P285" s="1">
        <f t="shared" si="30"/>
        <v>43990</v>
      </c>
      <c r="Q285">
        <f t="shared" si="27"/>
        <v>24</v>
      </c>
      <c r="R285" t="e">
        <f>VLOOKUP(P285,'Rendkívüli helyettesítés'!$B$14:$C$193,2,FALSE)</f>
        <v>#N/A</v>
      </c>
      <c r="S285">
        <f t="shared" si="28"/>
        <v>0</v>
      </c>
      <c r="T285">
        <f t="shared" si="29"/>
        <v>1</v>
      </c>
    </row>
    <row r="286" spans="15:20" x14ac:dyDescent="0.25">
      <c r="O286" t="str">
        <f t="shared" si="26"/>
        <v>242</v>
      </c>
      <c r="P286" s="1">
        <f t="shared" si="30"/>
        <v>43991</v>
      </c>
      <c r="Q286">
        <f t="shared" si="27"/>
        <v>24</v>
      </c>
      <c r="R286" t="e">
        <f>VLOOKUP(P286,'Rendkívüli helyettesítés'!$B$14:$C$193,2,FALSE)</f>
        <v>#N/A</v>
      </c>
      <c r="S286">
        <f t="shared" si="28"/>
        <v>0</v>
      </c>
      <c r="T286">
        <f t="shared" si="29"/>
        <v>2</v>
      </c>
    </row>
    <row r="287" spans="15:20" x14ac:dyDescent="0.25">
      <c r="O287" t="str">
        <f t="shared" si="26"/>
        <v>243</v>
      </c>
      <c r="P287" s="1">
        <f t="shared" si="30"/>
        <v>43992</v>
      </c>
      <c r="Q287">
        <f t="shared" si="27"/>
        <v>24</v>
      </c>
      <c r="R287" t="e">
        <f>VLOOKUP(P287,'Rendkívüli helyettesítés'!$B$14:$C$193,2,FALSE)</f>
        <v>#N/A</v>
      </c>
      <c r="S287">
        <f t="shared" si="28"/>
        <v>0</v>
      </c>
      <c r="T287">
        <f t="shared" si="29"/>
        <v>3</v>
      </c>
    </row>
    <row r="288" spans="15:20" x14ac:dyDescent="0.25">
      <c r="O288" t="str">
        <f t="shared" si="26"/>
        <v>244</v>
      </c>
      <c r="P288" s="1">
        <f t="shared" si="30"/>
        <v>43993</v>
      </c>
      <c r="Q288">
        <f t="shared" si="27"/>
        <v>24</v>
      </c>
      <c r="R288" t="e">
        <f>VLOOKUP(P288,'Rendkívüli helyettesítés'!$B$14:$C$193,2,FALSE)</f>
        <v>#N/A</v>
      </c>
      <c r="S288">
        <f t="shared" si="28"/>
        <v>0</v>
      </c>
      <c r="T288">
        <f t="shared" si="29"/>
        <v>4</v>
      </c>
    </row>
    <row r="289" spans="15:20" x14ac:dyDescent="0.25">
      <c r="O289" t="str">
        <f t="shared" si="26"/>
        <v>245</v>
      </c>
      <c r="P289" s="1">
        <f t="shared" si="30"/>
        <v>43994</v>
      </c>
      <c r="Q289">
        <f t="shared" si="27"/>
        <v>24</v>
      </c>
      <c r="R289" t="e">
        <f>VLOOKUP(P289,'Rendkívüli helyettesítés'!$B$14:$C$193,2,FALSE)</f>
        <v>#N/A</v>
      </c>
      <c r="S289">
        <f t="shared" si="28"/>
        <v>0</v>
      </c>
      <c r="T289">
        <f t="shared" si="29"/>
        <v>5</v>
      </c>
    </row>
    <row r="290" spans="15:20" x14ac:dyDescent="0.25">
      <c r="O290" t="str">
        <f t="shared" si="26"/>
        <v>246</v>
      </c>
      <c r="P290" s="1">
        <f t="shared" si="30"/>
        <v>43995</v>
      </c>
      <c r="Q290">
        <f t="shared" si="27"/>
        <v>24</v>
      </c>
      <c r="R290" t="e">
        <f>VLOOKUP(P290,'Rendkívüli helyettesítés'!$B$14:$C$193,2,FALSE)</f>
        <v>#N/A</v>
      </c>
      <c r="S290">
        <f t="shared" si="28"/>
        <v>0</v>
      </c>
      <c r="T290">
        <f t="shared" si="29"/>
        <v>6</v>
      </c>
    </row>
    <row r="291" spans="15:20" x14ac:dyDescent="0.25">
      <c r="O291" t="str">
        <f t="shared" si="26"/>
        <v>247</v>
      </c>
      <c r="P291" s="1">
        <f t="shared" si="30"/>
        <v>43996</v>
      </c>
      <c r="Q291">
        <f t="shared" si="27"/>
        <v>24</v>
      </c>
      <c r="R291" t="e">
        <f>VLOOKUP(P291,'Rendkívüli helyettesítés'!$B$14:$C$193,2,FALSE)</f>
        <v>#N/A</v>
      </c>
      <c r="S291">
        <f t="shared" si="28"/>
        <v>0</v>
      </c>
      <c r="T291">
        <f t="shared" si="29"/>
        <v>7</v>
      </c>
    </row>
    <row r="292" spans="15:20" x14ac:dyDescent="0.25">
      <c r="O292" t="str">
        <f t="shared" si="26"/>
        <v>251</v>
      </c>
      <c r="P292" s="1">
        <f t="shared" si="30"/>
        <v>43997</v>
      </c>
      <c r="Q292">
        <f t="shared" si="27"/>
        <v>25</v>
      </c>
      <c r="R292" t="e">
        <f>VLOOKUP(P292,'Rendkívüli helyettesítés'!$B$14:$C$193,2,FALSE)</f>
        <v>#N/A</v>
      </c>
      <c r="S292">
        <f t="shared" si="28"/>
        <v>0</v>
      </c>
      <c r="T292">
        <f t="shared" si="29"/>
        <v>1</v>
      </c>
    </row>
    <row r="293" spans="15:20" x14ac:dyDescent="0.25">
      <c r="O293" t="str">
        <f t="shared" si="26"/>
        <v>252</v>
      </c>
      <c r="P293" s="1">
        <f t="shared" si="30"/>
        <v>43998</v>
      </c>
      <c r="Q293">
        <f t="shared" si="27"/>
        <v>25</v>
      </c>
      <c r="R293" t="e">
        <f>VLOOKUP(P293,'Rendkívüli helyettesítés'!$B$14:$C$193,2,FALSE)</f>
        <v>#N/A</v>
      </c>
      <c r="S293">
        <f t="shared" si="28"/>
        <v>0</v>
      </c>
      <c r="T293">
        <f t="shared" si="29"/>
        <v>2</v>
      </c>
    </row>
    <row r="294" spans="15:20" x14ac:dyDescent="0.25">
      <c r="O294" t="str">
        <f t="shared" si="26"/>
        <v>253</v>
      </c>
      <c r="P294" s="1">
        <f t="shared" si="30"/>
        <v>43999</v>
      </c>
      <c r="Q294">
        <f t="shared" si="27"/>
        <v>25</v>
      </c>
      <c r="R294" t="e">
        <f>VLOOKUP(P294,'Rendkívüli helyettesítés'!$B$14:$C$193,2,FALSE)</f>
        <v>#N/A</v>
      </c>
      <c r="S294">
        <f t="shared" si="28"/>
        <v>0</v>
      </c>
      <c r="T294">
        <f t="shared" si="29"/>
        <v>3</v>
      </c>
    </row>
    <row r="295" spans="15:20" x14ac:dyDescent="0.25">
      <c r="O295" t="str">
        <f t="shared" si="26"/>
        <v>254</v>
      </c>
      <c r="P295" s="1">
        <f t="shared" si="30"/>
        <v>44000</v>
      </c>
      <c r="Q295">
        <f t="shared" si="27"/>
        <v>25</v>
      </c>
      <c r="R295" t="e">
        <f>VLOOKUP(P295,'Rendkívüli helyettesítés'!$B$14:$C$193,2,FALSE)</f>
        <v>#N/A</v>
      </c>
      <c r="S295">
        <f t="shared" si="28"/>
        <v>0</v>
      </c>
      <c r="T295">
        <f t="shared" si="29"/>
        <v>4</v>
      </c>
    </row>
    <row r="296" spans="15:20" x14ac:dyDescent="0.25">
      <c r="O296" t="str">
        <f t="shared" si="26"/>
        <v>255</v>
      </c>
      <c r="P296" s="1">
        <f t="shared" si="30"/>
        <v>44001</v>
      </c>
      <c r="Q296">
        <f t="shared" si="27"/>
        <v>25</v>
      </c>
      <c r="R296" t="e">
        <f>VLOOKUP(P296,'Rendkívüli helyettesítés'!$B$14:$C$193,2,FALSE)</f>
        <v>#N/A</v>
      </c>
      <c r="S296">
        <f t="shared" si="28"/>
        <v>0</v>
      </c>
      <c r="T296">
        <f t="shared" si="29"/>
        <v>5</v>
      </c>
    </row>
    <row r="297" spans="15:20" x14ac:dyDescent="0.25">
      <c r="O297" t="str">
        <f t="shared" si="26"/>
        <v>256</v>
      </c>
      <c r="P297" s="1">
        <f t="shared" si="30"/>
        <v>44002</v>
      </c>
      <c r="Q297">
        <f t="shared" si="27"/>
        <v>25</v>
      </c>
      <c r="R297" t="e">
        <f>VLOOKUP(P297,'Rendkívüli helyettesítés'!$B$14:$C$193,2,FALSE)</f>
        <v>#N/A</v>
      </c>
      <c r="S297">
        <f t="shared" si="28"/>
        <v>0</v>
      </c>
      <c r="T297">
        <f t="shared" si="29"/>
        <v>6</v>
      </c>
    </row>
    <row r="298" spans="15:20" x14ac:dyDescent="0.25">
      <c r="O298" t="str">
        <f t="shared" si="26"/>
        <v>257</v>
      </c>
      <c r="P298" s="1">
        <f t="shared" si="30"/>
        <v>44003</v>
      </c>
      <c r="Q298">
        <f t="shared" si="27"/>
        <v>25</v>
      </c>
      <c r="R298" t="e">
        <f>VLOOKUP(P298,'Rendkívüli helyettesítés'!$B$14:$C$193,2,FALSE)</f>
        <v>#N/A</v>
      </c>
      <c r="S298">
        <f t="shared" si="28"/>
        <v>0</v>
      </c>
      <c r="T298">
        <f t="shared" si="29"/>
        <v>7</v>
      </c>
    </row>
    <row r="299" spans="15:20" x14ac:dyDescent="0.25">
      <c r="O299" t="str">
        <f t="shared" si="26"/>
        <v>261</v>
      </c>
      <c r="P299" s="1">
        <f t="shared" si="30"/>
        <v>44004</v>
      </c>
      <c r="Q299">
        <f t="shared" si="27"/>
        <v>26</v>
      </c>
      <c r="R299" t="e">
        <f>VLOOKUP(P299,'Rendkívüli helyettesítés'!$B$14:$C$193,2,FALSE)</f>
        <v>#N/A</v>
      </c>
      <c r="S299">
        <f t="shared" si="28"/>
        <v>0</v>
      </c>
      <c r="T299">
        <f t="shared" si="29"/>
        <v>1</v>
      </c>
    </row>
    <row r="300" spans="15:20" x14ac:dyDescent="0.25">
      <c r="O300" t="str">
        <f t="shared" si="26"/>
        <v>262</v>
      </c>
      <c r="P300" s="1">
        <f t="shared" si="30"/>
        <v>44005</v>
      </c>
      <c r="Q300">
        <f t="shared" si="27"/>
        <v>26</v>
      </c>
      <c r="R300" t="e">
        <f>VLOOKUP(P300,'Rendkívüli helyettesítés'!$B$14:$C$193,2,FALSE)</f>
        <v>#N/A</v>
      </c>
      <c r="S300">
        <f t="shared" si="28"/>
        <v>0</v>
      </c>
      <c r="T300">
        <f t="shared" si="29"/>
        <v>2</v>
      </c>
    </row>
    <row r="301" spans="15:20" x14ac:dyDescent="0.25">
      <c r="O301" t="str">
        <f t="shared" si="26"/>
        <v>263</v>
      </c>
      <c r="P301" s="1">
        <f t="shared" si="30"/>
        <v>44006</v>
      </c>
      <c r="Q301">
        <f t="shared" si="27"/>
        <v>26</v>
      </c>
      <c r="R301" t="e">
        <f>VLOOKUP(P301,'Rendkívüli helyettesítés'!$B$14:$C$193,2,FALSE)</f>
        <v>#N/A</v>
      </c>
      <c r="S301">
        <f t="shared" si="28"/>
        <v>0</v>
      </c>
      <c r="T301">
        <f t="shared" si="29"/>
        <v>3</v>
      </c>
    </row>
    <row r="302" spans="15:20" x14ac:dyDescent="0.25">
      <c r="O302" t="str">
        <f t="shared" si="26"/>
        <v>264</v>
      </c>
      <c r="P302" s="1">
        <f t="shared" si="30"/>
        <v>44007</v>
      </c>
      <c r="Q302">
        <f t="shared" si="27"/>
        <v>26</v>
      </c>
      <c r="R302" t="e">
        <f>VLOOKUP(P302,'Rendkívüli helyettesítés'!$B$14:$C$193,2,FALSE)</f>
        <v>#N/A</v>
      </c>
      <c r="S302">
        <f t="shared" si="28"/>
        <v>0</v>
      </c>
      <c r="T302">
        <f t="shared" si="29"/>
        <v>4</v>
      </c>
    </row>
    <row r="303" spans="15:20" x14ac:dyDescent="0.25">
      <c r="O303" t="str">
        <f t="shared" si="26"/>
        <v>265</v>
      </c>
      <c r="P303" s="1">
        <f t="shared" si="30"/>
        <v>44008</v>
      </c>
      <c r="Q303">
        <f t="shared" si="27"/>
        <v>26</v>
      </c>
      <c r="R303" t="e">
        <f>VLOOKUP(P303,'Rendkívüli helyettesítés'!$B$14:$C$193,2,FALSE)</f>
        <v>#N/A</v>
      </c>
      <c r="S303">
        <f t="shared" si="28"/>
        <v>0</v>
      </c>
      <c r="T303">
        <f t="shared" si="29"/>
        <v>5</v>
      </c>
    </row>
    <row r="304" spans="15:20" x14ac:dyDescent="0.25">
      <c r="O304" t="str">
        <f t="shared" si="26"/>
        <v>266</v>
      </c>
      <c r="P304" s="1">
        <f t="shared" si="30"/>
        <v>44009</v>
      </c>
      <c r="Q304">
        <f t="shared" si="27"/>
        <v>26</v>
      </c>
      <c r="R304" t="e">
        <f>VLOOKUP(P304,'Rendkívüli helyettesítés'!$B$14:$C$193,2,FALSE)</f>
        <v>#N/A</v>
      </c>
      <c r="S304">
        <f t="shared" si="28"/>
        <v>0</v>
      </c>
      <c r="T304">
        <f t="shared" si="29"/>
        <v>6</v>
      </c>
    </row>
    <row r="305" spans="15:20" x14ac:dyDescent="0.25">
      <c r="O305" t="str">
        <f t="shared" si="26"/>
        <v>267</v>
      </c>
      <c r="P305" s="1">
        <f t="shared" si="30"/>
        <v>44010</v>
      </c>
      <c r="Q305">
        <f t="shared" si="27"/>
        <v>26</v>
      </c>
      <c r="R305" t="e">
        <f>VLOOKUP(P305,'Rendkívüli helyettesítés'!$B$14:$C$193,2,FALSE)</f>
        <v>#N/A</v>
      </c>
      <c r="S305">
        <f t="shared" si="28"/>
        <v>0</v>
      </c>
      <c r="T305">
        <f t="shared" si="29"/>
        <v>7</v>
      </c>
    </row>
    <row r="306" spans="15:20" x14ac:dyDescent="0.25">
      <c r="O306" t="str">
        <f t="shared" si="26"/>
        <v>271</v>
      </c>
      <c r="P306" s="1">
        <f t="shared" si="30"/>
        <v>44011</v>
      </c>
      <c r="Q306">
        <f t="shared" si="27"/>
        <v>27</v>
      </c>
      <c r="R306" t="e">
        <f>VLOOKUP(P306,'Rendkívüli helyettesítés'!$B$14:$C$193,2,FALSE)</f>
        <v>#N/A</v>
      </c>
      <c r="S306">
        <f t="shared" si="28"/>
        <v>0</v>
      </c>
      <c r="T306">
        <f t="shared" si="29"/>
        <v>1</v>
      </c>
    </row>
    <row r="307" spans="15:20" x14ac:dyDescent="0.25">
      <c r="O307" t="str">
        <f t="shared" si="26"/>
        <v>272</v>
      </c>
      <c r="P307" s="1">
        <f t="shared" si="30"/>
        <v>44012</v>
      </c>
      <c r="Q307">
        <f t="shared" si="27"/>
        <v>27</v>
      </c>
      <c r="R307" t="e">
        <f>VLOOKUP(P307,'Rendkívüli helyettesítés'!$B$14:$C$193,2,FALSE)</f>
        <v>#N/A</v>
      </c>
      <c r="S307">
        <f t="shared" si="28"/>
        <v>0</v>
      </c>
      <c r="T307">
        <f t="shared" si="29"/>
        <v>2</v>
      </c>
    </row>
    <row r="308" spans="15:20" x14ac:dyDescent="0.25">
      <c r="O308" t="str">
        <f t="shared" ref="O308:O368" si="31">CONCATENATE(Q308,T308)</f>
        <v>273</v>
      </c>
      <c r="P308" s="1">
        <f t="shared" ref="P308:P368" si="32">P307+1</f>
        <v>44013</v>
      </c>
      <c r="Q308">
        <f t="shared" si="27"/>
        <v>27</v>
      </c>
      <c r="R308" t="e">
        <f>VLOOKUP(P308,'Rendkívüli helyettesítés'!$B$14:$C$193,2,FALSE)</f>
        <v>#N/A</v>
      </c>
      <c r="S308">
        <f t="shared" si="28"/>
        <v>0</v>
      </c>
      <c r="T308">
        <f t="shared" ref="T308:T368" si="33">WEEKDAY(P308,2)</f>
        <v>3</v>
      </c>
    </row>
    <row r="309" spans="15:20" x14ac:dyDescent="0.25">
      <c r="O309" t="str">
        <f t="shared" si="31"/>
        <v>274</v>
      </c>
      <c r="P309" s="1">
        <f t="shared" si="32"/>
        <v>44014</v>
      </c>
      <c r="Q309">
        <f t="shared" si="27"/>
        <v>27</v>
      </c>
      <c r="R309" t="e">
        <f>VLOOKUP(P309,'Rendkívüli helyettesítés'!$B$14:$C$193,2,FALSE)</f>
        <v>#N/A</v>
      </c>
      <c r="S309">
        <f t="shared" si="28"/>
        <v>0</v>
      </c>
      <c r="T309">
        <f t="shared" si="33"/>
        <v>4</v>
      </c>
    </row>
    <row r="310" spans="15:20" x14ac:dyDescent="0.25">
      <c r="O310" t="str">
        <f t="shared" si="31"/>
        <v>275</v>
      </c>
      <c r="P310" s="1">
        <f t="shared" si="32"/>
        <v>44015</v>
      </c>
      <c r="Q310">
        <f t="shared" si="27"/>
        <v>27</v>
      </c>
      <c r="R310" t="e">
        <f>VLOOKUP(P310,'Rendkívüli helyettesítés'!$B$14:$C$193,2,FALSE)</f>
        <v>#N/A</v>
      </c>
      <c r="S310">
        <f t="shared" si="28"/>
        <v>0</v>
      </c>
      <c r="T310">
        <f t="shared" si="33"/>
        <v>5</v>
      </c>
    </row>
    <row r="311" spans="15:20" x14ac:dyDescent="0.25">
      <c r="O311" t="str">
        <f t="shared" si="31"/>
        <v>276</v>
      </c>
      <c r="P311" s="1">
        <f t="shared" si="32"/>
        <v>44016</v>
      </c>
      <c r="Q311">
        <f t="shared" si="27"/>
        <v>27</v>
      </c>
      <c r="R311" t="e">
        <f>VLOOKUP(P311,'Rendkívüli helyettesítés'!$B$14:$C$193,2,FALSE)</f>
        <v>#N/A</v>
      </c>
      <c r="S311">
        <f t="shared" si="28"/>
        <v>0</v>
      </c>
      <c r="T311">
        <f t="shared" si="33"/>
        <v>6</v>
      </c>
    </row>
    <row r="312" spans="15:20" x14ac:dyDescent="0.25">
      <c r="O312" t="str">
        <f t="shared" si="31"/>
        <v>277</v>
      </c>
      <c r="P312" s="1">
        <f t="shared" si="32"/>
        <v>44017</v>
      </c>
      <c r="Q312">
        <f t="shared" si="27"/>
        <v>27</v>
      </c>
      <c r="R312" t="e">
        <f>VLOOKUP(P312,'Rendkívüli helyettesítés'!$B$14:$C$193,2,FALSE)</f>
        <v>#N/A</v>
      </c>
      <c r="S312">
        <f t="shared" si="28"/>
        <v>0</v>
      </c>
      <c r="T312">
        <f t="shared" si="33"/>
        <v>7</v>
      </c>
    </row>
    <row r="313" spans="15:20" x14ac:dyDescent="0.25">
      <c r="O313" t="str">
        <f t="shared" si="31"/>
        <v>281</v>
      </c>
      <c r="P313" s="1">
        <f t="shared" si="32"/>
        <v>44018</v>
      </c>
      <c r="Q313">
        <f t="shared" si="27"/>
        <v>28</v>
      </c>
      <c r="R313" t="e">
        <f>VLOOKUP(P313,'Rendkívüli helyettesítés'!$B$14:$C$193,2,FALSE)</f>
        <v>#N/A</v>
      </c>
      <c r="S313">
        <f t="shared" si="28"/>
        <v>0</v>
      </c>
      <c r="T313">
        <f t="shared" si="33"/>
        <v>1</v>
      </c>
    </row>
    <row r="314" spans="15:20" x14ac:dyDescent="0.25">
      <c r="O314" t="str">
        <f t="shared" si="31"/>
        <v>282</v>
      </c>
      <c r="P314" s="1">
        <f t="shared" si="32"/>
        <v>44019</v>
      </c>
      <c r="Q314">
        <f t="shared" si="27"/>
        <v>28</v>
      </c>
      <c r="R314" t="e">
        <f>VLOOKUP(P314,'Rendkívüli helyettesítés'!$B$14:$C$193,2,FALSE)</f>
        <v>#N/A</v>
      </c>
      <c r="S314">
        <f t="shared" si="28"/>
        <v>0</v>
      </c>
      <c r="T314">
        <f t="shared" si="33"/>
        <v>2</v>
      </c>
    </row>
    <row r="315" spans="15:20" x14ac:dyDescent="0.25">
      <c r="O315" t="str">
        <f t="shared" si="31"/>
        <v>283</v>
      </c>
      <c r="P315" s="1">
        <f t="shared" si="32"/>
        <v>44020</v>
      </c>
      <c r="Q315">
        <f t="shared" si="27"/>
        <v>28</v>
      </c>
      <c r="R315" t="e">
        <f>VLOOKUP(P315,'Rendkívüli helyettesítés'!$B$14:$C$193,2,FALSE)</f>
        <v>#N/A</v>
      </c>
      <c r="S315">
        <f t="shared" si="28"/>
        <v>0</v>
      </c>
      <c r="T315">
        <f t="shared" si="33"/>
        <v>3</v>
      </c>
    </row>
    <row r="316" spans="15:20" x14ac:dyDescent="0.25">
      <c r="O316" t="str">
        <f t="shared" si="31"/>
        <v>284</v>
      </c>
      <c r="P316" s="1">
        <f t="shared" si="32"/>
        <v>44021</v>
      </c>
      <c r="Q316">
        <f t="shared" si="27"/>
        <v>28</v>
      </c>
      <c r="R316" t="e">
        <f>VLOOKUP(P316,'Rendkívüli helyettesítés'!$B$14:$C$193,2,FALSE)</f>
        <v>#N/A</v>
      </c>
      <c r="S316">
        <f t="shared" si="28"/>
        <v>0</v>
      </c>
      <c r="T316">
        <f t="shared" si="33"/>
        <v>4</v>
      </c>
    </row>
    <row r="317" spans="15:20" x14ac:dyDescent="0.25">
      <c r="O317" t="str">
        <f t="shared" si="31"/>
        <v>285</v>
      </c>
      <c r="P317" s="1">
        <f t="shared" si="32"/>
        <v>44022</v>
      </c>
      <c r="Q317">
        <f t="shared" si="27"/>
        <v>28</v>
      </c>
      <c r="R317" t="e">
        <f>VLOOKUP(P317,'Rendkívüli helyettesítés'!$B$14:$C$193,2,FALSE)</f>
        <v>#N/A</v>
      </c>
      <c r="S317">
        <f t="shared" si="28"/>
        <v>0</v>
      </c>
      <c r="T317">
        <f t="shared" si="33"/>
        <v>5</v>
      </c>
    </row>
    <row r="318" spans="15:20" x14ac:dyDescent="0.25">
      <c r="O318" t="str">
        <f t="shared" si="31"/>
        <v>286</v>
      </c>
      <c r="P318" s="1">
        <f t="shared" si="32"/>
        <v>44023</v>
      </c>
      <c r="Q318">
        <f t="shared" si="27"/>
        <v>28</v>
      </c>
      <c r="R318" t="e">
        <f>VLOOKUP(P318,'Rendkívüli helyettesítés'!$B$14:$C$193,2,FALSE)</f>
        <v>#N/A</v>
      </c>
      <c r="S318">
        <f t="shared" si="28"/>
        <v>0</v>
      </c>
      <c r="T318">
        <f t="shared" si="33"/>
        <v>6</v>
      </c>
    </row>
    <row r="319" spans="15:20" x14ac:dyDescent="0.25">
      <c r="O319" t="str">
        <f t="shared" si="31"/>
        <v>287</v>
      </c>
      <c r="P319" s="1">
        <f t="shared" si="32"/>
        <v>44024</v>
      </c>
      <c r="Q319">
        <f t="shared" si="27"/>
        <v>28</v>
      </c>
      <c r="R319" t="e">
        <f>VLOOKUP(P319,'Rendkívüli helyettesítés'!$B$14:$C$193,2,FALSE)</f>
        <v>#N/A</v>
      </c>
      <c r="S319">
        <f t="shared" si="28"/>
        <v>0</v>
      </c>
      <c r="T319">
        <f t="shared" si="33"/>
        <v>7</v>
      </c>
    </row>
    <row r="320" spans="15:20" x14ac:dyDescent="0.25">
      <c r="O320" t="str">
        <f t="shared" si="31"/>
        <v>291</v>
      </c>
      <c r="P320" s="1">
        <f t="shared" si="32"/>
        <v>44025</v>
      </c>
      <c r="Q320">
        <f t="shared" si="27"/>
        <v>29</v>
      </c>
      <c r="R320" t="e">
        <f>VLOOKUP(P320,'Rendkívüli helyettesítés'!$B$14:$C$193,2,FALSE)</f>
        <v>#N/A</v>
      </c>
      <c r="S320">
        <f t="shared" si="28"/>
        <v>0</v>
      </c>
      <c r="T320">
        <f t="shared" si="33"/>
        <v>1</v>
      </c>
    </row>
    <row r="321" spans="15:20" x14ac:dyDescent="0.25">
      <c r="O321" t="str">
        <f t="shared" si="31"/>
        <v>292</v>
      </c>
      <c r="P321" s="1">
        <f t="shared" si="32"/>
        <v>44026</v>
      </c>
      <c r="Q321">
        <f t="shared" si="27"/>
        <v>29</v>
      </c>
      <c r="R321" t="e">
        <f>VLOOKUP(P321,'Rendkívüli helyettesítés'!$B$14:$C$193,2,FALSE)</f>
        <v>#N/A</v>
      </c>
      <c r="S321">
        <f t="shared" si="28"/>
        <v>0</v>
      </c>
      <c r="T321">
        <f t="shared" si="33"/>
        <v>2</v>
      </c>
    </row>
    <row r="322" spans="15:20" x14ac:dyDescent="0.25">
      <c r="O322" t="str">
        <f t="shared" si="31"/>
        <v>293</v>
      </c>
      <c r="P322" s="1">
        <f t="shared" si="32"/>
        <v>44027</v>
      </c>
      <c r="Q322">
        <f t="shared" si="27"/>
        <v>29</v>
      </c>
      <c r="R322" t="e">
        <f>VLOOKUP(P322,'Rendkívüli helyettesítés'!$B$14:$C$193,2,FALSE)</f>
        <v>#N/A</v>
      </c>
      <c r="S322">
        <f t="shared" si="28"/>
        <v>0</v>
      </c>
      <c r="T322">
        <f t="shared" si="33"/>
        <v>3</v>
      </c>
    </row>
    <row r="323" spans="15:20" x14ac:dyDescent="0.25">
      <c r="O323" t="str">
        <f t="shared" si="31"/>
        <v>294</v>
      </c>
      <c r="P323" s="1">
        <f t="shared" si="32"/>
        <v>44028</v>
      </c>
      <c r="Q323">
        <f t="shared" si="27"/>
        <v>29</v>
      </c>
      <c r="R323" t="e">
        <f>VLOOKUP(P323,'Rendkívüli helyettesítés'!$B$14:$C$193,2,FALSE)</f>
        <v>#N/A</v>
      </c>
      <c r="S323">
        <f t="shared" si="28"/>
        <v>0</v>
      </c>
      <c r="T323">
        <f t="shared" si="33"/>
        <v>4</v>
      </c>
    </row>
    <row r="324" spans="15:20" x14ac:dyDescent="0.25">
      <c r="O324" t="str">
        <f t="shared" si="31"/>
        <v>295</v>
      </c>
      <c r="P324" s="1">
        <f t="shared" si="32"/>
        <v>44029</v>
      </c>
      <c r="Q324">
        <f t="shared" si="27"/>
        <v>29</v>
      </c>
      <c r="R324" t="e">
        <f>VLOOKUP(P324,'Rendkívüli helyettesítés'!$B$14:$C$193,2,FALSE)</f>
        <v>#N/A</v>
      </c>
      <c r="S324">
        <f t="shared" si="28"/>
        <v>0</v>
      </c>
      <c r="T324">
        <f t="shared" si="33"/>
        <v>5</v>
      </c>
    </row>
    <row r="325" spans="15:20" x14ac:dyDescent="0.25">
      <c r="O325" t="str">
        <f t="shared" si="31"/>
        <v>296</v>
      </c>
      <c r="P325" s="1">
        <f t="shared" si="32"/>
        <v>44030</v>
      </c>
      <c r="Q325">
        <f t="shared" ref="Q325:Q369" si="34">_xlfn.ISOWEEKNUM(P325)</f>
        <v>29</v>
      </c>
      <c r="R325" t="e">
        <f>VLOOKUP(P325,'Rendkívüli helyettesítés'!$B$14:$C$193,2,FALSE)</f>
        <v>#N/A</v>
      </c>
      <c r="S325">
        <f t="shared" ref="S325:S369" si="35">IF(ISERROR(R325),0,R325)</f>
        <v>0</v>
      </c>
      <c r="T325">
        <f t="shared" si="33"/>
        <v>6</v>
      </c>
    </row>
    <row r="326" spans="15:20" x14ac:dyDescent="0.25">
      <c r="O326" t="str">
        <f t="shared" si="31"/>
        <v>297</v>
      </c>
      <c r="P326" s="1">
        <f t="shared" si="32"/>
        <v>44031</v>
      </c>
      <c r="Q326">
        <f t="shared" si="34"/>
        <v>29</v>
      </c>
      <c r="R326" t="e">
        <f>VLOOKUP(P326,'Rendkívüli helyettesítés'!$B$14:$C$193,2,FALSE)</f>
        <v>#N/A</v>
      </c>
      <c r="S326">
        <f t="shared" si="35"/>
        <v>0</v>
      </c>
      <c r="T326">
        <f t="shared" si="33"/>
        <v>7</v>
      </c>
    </row>
    <row r="327" spans="15:20" x14ac:dyDescent="0.25">
      <c r="O327" t="str">
        <f t="shared" si="31"/>
        <v>301</v>
      </c>
      <c r="P327" s="1">
        <f t="shared" si="32"/>
        <v>44032</v>
      </c>
      <c r="Q327">
        <f t="shared" si="34"/>
        <v>30</v>
      </c>
      <c r="R327" t="e">
        <f>VLOOKUP(P327,'Rendkívüli helyettesítés'!$B$14:$C$193,2,FALSE)</f>
        <v>#N/A</v>
      </c>
      <c r="S327">
        <f t="shared" si="35"/>
        <v>0</v>
      </c>
      <c r="T327">
        <f t="shared" si="33"/>
        <v>1</v>
      </c>
    </row>
    <row r="328" spans="15:20" x14ac:dyDescent="0.25">
      <c r="O328" t="str">
        <f t="shared" si="31"/>
        <v>302</v>
      </c>
      <c r="P328" s="1">
        <f t="shared" si="32"/>
        <v>44033</v>
      </c>
      <c r="Q328">
        <f t="shared" si="34"/>
        <v>30</v>
      </c>
      <c r="R328" t="e">
        <f>VLOOKUP(P328,'Rendkívüli helyettesítés'!$B$14:$C$193,2,FALSE)</f>
        <v>#N/A</v>
      </c>
      <c r="S328">
        <f t="shared" si="35"/>
        <v>0</v>
      </c>
      <c r="T328">
        <f t="shared" si="33"/>
        <v>2</v>
      </c>
    </row>
    <row r="329" spans="15:20" x14ac:dyDescent="0.25">
      <c r="O329" t="str">
        <f t="shared" si="31"/>
        <v>303</v>
      </c>
      <c r="P329" s="1">
        <f t="shared" si="32"/>
        <v>44034</v>
      </c>
      <c r="Q329">
        <f t="shared" si="34"/>
        <v>30</v>
      </c>
      <c r="R329" t="e">
        <f>VLOOKUP(P329,'Rendkívüli helyettesítés'!$B$14:$C$193,2,FALSE)</f>
        <v>#N/A</v>
      </c>
      <c r="S329">
        <f t="shared" si="35"/>
        <v>0</v>
      </c>
      <c r="T329">
        <f t="shared" si="33"/>
        <v>3</v>
      </c>
    </row>
    <row r="330" spans="15:20" x14ac:dyDescent="0.25">
      <c r="O330" t="str">
        <f t="shared" si="31"/>
        <v>304</v>
      </c>
      <c r="P330" s="1">
        <f t="shared" si="32"/>
        <v>44035</v>
      </c>
      <c r="Q330">
        <f t="shared" si="34"/>
        <v>30</v>
      </c>
      <c r="R330" t="e">
        <f>VLOOKUP(P330,'Rendkívüli helyettesítés'!$B$14:$C$193,2,FALSE)</f>
        <v>#N/A</v>
      </c>
      <c r="S330">
        <f t="shared" si="35"/>
        <v>0</v>
      </c>
      <c r="T330">
        <f t="shared" si="33"/>
        <v>4</v>
      </c>
    </row>
    <row r="331" spans="15:20" x14ac:dyDescent="0.25">
      <c r="O331" t="str">
        <f t="shared" si="31"/>
        <v>305</v>
      </c>
      <c r="P331" s="1">
        <f t="shared" si="32"/>
        <v>44036</v>
      </c>
      <c r="Q331">
        <f t="shared" si="34"/>
        <v>30</v>
      </c>
      <c r="R331" t="e">
        <f>VLOOKUP(P331,'Rendkívüli helyettesítés'!$B$14:$C$193,2,FALSE)</f>
        <v>#N/A</v>
      </c>
      <c r="S331">
        <f t="shared" si="35"/>
        <v>0</v>
      </c>
      <c r="T331">
        <f t="shared" si="33"/>
        <v>5</v>
      </c>
    </row>
    <row r="332" spans="15:20" x14ac:dyDescent="0.25">
      <c r="O332" t="str">
        <f t="shared" si="31"/>
        <v>306</v>
      </c>
      <c r="P332" s="1">
        <f t="shared" si="32"/>
        <v>44037</v>
      </c>
      <c r="Q332">
        <f t="shared" si="34"/>
        <v>30</v>
      </c>
      <c r="R332" t="e">
        <f>VLOOKUP(P332,'Rendkívüli helyettesítés'!$B$14:$C$193,2,FALSE)</f>
        <v>#N/A</v>
      </c>
      <c r="S332">
        <f t="shared" si="35"/>
        <v>0</v>
      </c>
      <c r="T332">
        <f t="shared" si="33"/>
        <v>6</v>
      </c>
    </row>
    <row r="333" spans="15:20" x14ac:dyDescent="0.25">
      <c r="O333" t="str">
        <f t="shared" si="31"/>
        <v>307</v>
      </c>
      <c r="P333" s="1">
        <f t="shared" si="32"/>
        <v>44038</v>
      </c>
      <c r="Q333">
        <f t="shared" si="34"/>
        <v>30</v>
      </c>
      <c r="R333" t="e">
        <f>VLOOKUP(P333,'Rendkívüli helyettesítés'!$B$14:$C$193,2,FALSE)</f>
        <v>#N/A</v>
      </c>
      <c r="S333">
        <f t="shared" si="35"/>
        <v>0</v>
      </c>
      <c r="T333">
        <f t="shared" si="33"/>
        <v>7</v>
      </c>
    </row>
    <row r="334" spans="15:20" x14ac:dyDescent="0.25">
      <c r="O334" t="str">
        <f t="shared" si="31"/>
        <v>311</v>
      </c>
      <c r="P334" s="1">
        <f t="shared" si="32"/>
        <v>44039</v>
      </c>
      <c r="Q334">
        <f t="shared" si="34"/>
        <v>31</v>
      </c>
      <c r="R334" t="e">
        <f>VLOOKUP(P334,'Rendkívüli helyettesítés'!$B$14:$C$193,2,FALSE)</f>
        <v>#N/A</v>
      </c>
      <c r="S334">
        <f t="shared" si="35"/>
        <v>0</v>
      </c>
      <c r="T334">
        <f t="shared" si="33"/>
        <v>1</v>
      </c>
    </row>
    <row r="335" spans="15:20" x14ac:dyDescent="0.25">
      <c r="O335" t="str">
        <f t="shared" si="31"/>
        <v>312</v>
      </c>
      <c r="P335" s="1">
        <f t="shared" si="32"/>
        <v>44040</v>
      </c>
      <c r="Q335">
        <f t="shared" si="34"/>
        <v>31</v>
      </c>
      <c r="R335" t="e">
        <f>VLOOKUP(P335,'Rendkívüli helyettesítés'!$B$14:$C$193,2,FALSE)</f>
        <v>#N/A</v>
      </c>
      <c r="S335">
        <f t="shared" si="35"/>
        <v>0</v>
      </c>
      <c r="T335">
        <f t="shared" si="33"/>
        <v>2</v>
      </c>
    </row>
    <row r="336" spans="15:20" x14ac:dyDescent="0.25">
      <c r="O336" t="str">
        <f t="shared" si="31"/>
        <v>313</v>
      </c>
      <c r="P336" s="1">
        <f t="shared" si="32"/>
        <v>44041</v>
      </c>
      <c r="Q336">
        <f t="shared" si="34"/>
        <v>31</v>
      </c>
      <c r="R336" t="e">
        <f>VLOOKUP(P336,'Rendkívüli helyettesítés'!$B$14:$C$193,2,FALSE)</f>
        <v>#N/A</v>
      </c>
      <c r="S336">
        <f t="shared" si="35"/>
        <v>0</v>
      </c>
      <c r="T336">
        <f t="shared" si="33"/>
        <v>3</v>
      </c>
    </row>
    <row r="337" spans="15:20" x14ac:dyDescent="0.25">
      <c r="O337" t="str">
        <f t="shared" si="31"/>
        <v>314</v>
      </c>
      <c r="P337" s="1">
        <f t="shared" si="32"/>
        <v>44042</v>
      </c>
      <c r="Q337">
        <f t="shared" si="34"/>
        <v>31</v>
      </c>
      <c r="R337" t="e">
        <f>VLOOKUP(P337,'Rendkívüli helyettesítés'!$B$14:$C$193,2,FALSE)</f>
        <v>#N/A</v>
      </c>
      <c r="S337">
        <f t="shared" si="35"/>
        <v>0</v>
      </c>
      <c r="T337">
        <f t="shared" si="33"/>
        <v>4</v>
      </c>
    </row>
    <row r="338" spans="15:20" x14ac:dyDescent="0.25">
      <c r="O338" t="str">
        <f t="shared" si="31"/>
        <v>315</v>
      </c>
      <c r="P338" s="1">
        <f t="shared" si="32"/>
        <v>44043</v>
      </c>
      <c r="Q338">
        <f t="shared" si="34"/>
        <v>31</v>
      </c>
      <c r="R338" t="e">
        <f>VLOOKUP(P338,'Rendkívüli helyettesítés'!$B$14:$C$193,2,FALSE)</f>
        <v>#N/A</v>
      </c>
      <c r="S338">
        <f t="shared" si="35"/>
        <v>0</v>
      </c>
      <c r="T338">
        <f t="shared" si="33"/>
        <v>5</v>
      </c>
    </row>
    <row r="339" spans="15:20" x14ac:dyDescent="0.25">
      <c r="O339" t="str">
        <f t="shared" si="31"/>
        <v>316</v>
      </c>
      <c r="P339" s="1">
        <f t="shared" si="32"/>
        <v>44044</v>
      </c>
      <c r="Q339">
        <f t="shared" si="34"/>
        <v>31</v>
      </c>
      <c r="R339" t="e">
        <f>VLOOKUP(P339,'Rendkívüli helyettesítés'!$B$14:$C$193,2,FALSE)</f>
        <v>#N/A</v>
      </c>
      <c r="S339">
        <f t="shared" si="35"/>
        <v>0</v>
      </c>
      <c r="T339">
        <f t="shared" si="33"/>
        <v>6</v>
      </c>
    </row>
    <row r="340" spans="15:20" x14ac:dyDescent="0.25">
      <c r="O340" t="str">
        <f t="shared" si="31"/>
        <v>317</v>
      </c>
      <c r="P340" s="1">
        <f t="shared" si="32"/>
        <v>44045</v>
      </c>
      <c r="Q340">
        <f t="shared" si="34"/>
        <v>31</v>
      </c>
      <c r="R340" t="e">
        <f>VLOOKUP(P340,'Rendkívüli helyettesítés'!$B$14:$C$193,2,FALSE)</f>
        <v>#N/A</v>
      </c>
      <c r="S340">
        <f t="shared" si="35"/>
        <v>0</v>
      </c>
      <c r="T340">
        <f t="shared" si="33"/>
        <v>7</v>
      </c>
    </row>
    <row r="341" spans="15:20" x14ac:dyDescent="0.25">
      <c r="O341" t="str">
        <f t="shared" si="31"/>
        <v>321</v>
      </c>
      <c r="P341" s="1">
        <f t="shared" si="32"/>
        <v>44046</v>
      </c>
      <c r="Q341">
        <f t="shared" si="34"/>
        <v>32</v>
      </c>
      <c r="R341" t="e">
        <f>VLOOKUP(P341,'Rendkívüli helyettesítés'!$B$14:$C$193,2,FALSE)</f>
        <v>#N/A</v>
      </c>
      <c r="S341">
        <f t="shared" si="35"/>
        <v>0</v>
      </c>
      <c r="T341">
        <f t="shared" si="33"/>
        <v>1</v>
      </c>
    </row>
    <row r="342" spans="15:20" x14ac:dyDescent="0.25">
      <c r="O342" t="str">
        <f t="shared" si="31"/>
        <v>322</v>
      </c>
      <c r="P342" s="1">
        <f t="shared" si="32"/>
        <v>44047</v>
      </c>
      <c r="Q342">
        <f t="shared" si="34"/>
        <v>32</v>
      </c>
      <c r="R342" t="e">
        <f>VLOOKUP(P342,'Rendkívüli helyettesítés'!$B$14:$C$193,2,FALSE)</f>
        <v>#N/A</v>
      </c>
      <c r="S342">
        <f t="shared" si="35"/>
        <v>0</v>
      </c>
      <c r="T342">
        <f t="shared" si="33"/>
        <v>2</v>
      </c>
    </row>
    <row r="343" spans="15:20" x14ac:dyDescent="0.25">
      <c r="O343" t="str">
        <f t="shared" si="31"/>
        <v>323</v>
      </c>
      <c r="P343" s="1">
        <f t="shared" si="32"/>
        <v>44048</v>
      </c>
      <c r="Q343">
        <f t="shared" si="34"/>
        <v>32</v>
      </c>
      <c r="R343" t="e">
        <f>VLOOKUP(P343,'Rendkívüli helyettesítés'!$B$14:$C$193,2,FALSE)</f>
        <v>#N/A</v>
      </c>
      <c r="S343">
        <f t="shared" si="35"/>
        <v>0</v>
      </c>
      <c r="T343">
        <f t="shared" si="33"/>
        <v>3</v>
      </c>
    </row>
    <row r="344" spans="15:20" x14ac:dyDescent="0.25">
      <c r="O344" t="str">
        <f t="shared" si="31"/>
        <v>324</v>
      </c>
      <c r="P344" s="1">
        <f t="shared" si="32"/>
        <v>44049</v>
      </c>
      <c r="Q344">
        <f t="shared" si="34"/>
        <v>32</v>
      </c>
      <c r="R344" t="e">
        <f>VLOOKUP(P344,'Rendkívüli helyettesítés'!$B$14:$C$193,2,FALSE)</f>
        <v>#N/A</v>
      </c>
      <c r="S344">
        <f t="shared" si="35"/>
        <v>0</v>
      </c>
      <c r="T344">
        <f t="shared" si="33"/>
        <v>4</v>
      </c>
    </row>
    <row r="345" spans="15:20" x14ac:dyDescent="0.25">
      <c r="O345" t="str">
        <f t="shared" si="31"/>
        <v>325</v>
      </c>
      <c r="P345" s="1">
        <f t="shared" si="32"/>
        <v>44050</v>
      </c>
      <c r="Q345">
        <f t="shared" si="34"/>
        <v>32</v>
      </c>
      <c r="R345" t="e">
        <f>VLOOKUP(P345,'Rendkívüli helyettesítés'!$B$14:$C$193,2,FALSE)</f>
        <v>#N/A</v>
      </c>
      <c r="S345">
        <f t="shared" si="35"/>
        <v>0</v>
      </c>
      <c r="T345">
        <f t="shared" si="33"/>
        <v>5</v>
      </c>
    </row>
    <row r="346" spans="15:20" x14ac:dyDescent="0.25">
      <c r="O346" t="str">
        <f t="shared" si="31"/>
        <v>326</v>
      </c>
      <c r="P346" s="1">
        <f t="shared" si="32"/>
        <v>44051</v>
      </c>
      <c r="Q346">
        <f t="shared" si="34"/>
        <v>32</v>
      </c>
      <c r="R346" t="e">
        <f>VLOOKUP(P346,'Rendkívüli helyettesítés'!$B$14:$C$193,2,FALSE)</f>
        <v>#N/A</v>
      </c>
      <c r="S346">
        <f t="shared" si="35"/>
        <v>0</v>
      </c>
      <c r="T346">
        <f t="shared" si="33"/>
        <v>6</v>
      </c>
    </row>
    <row r="347" spans="15:20" x14ac:dyDescent="0.25">
      <c r="O347" t="str">
        <f t="shared" si="31"/>
        <v>327</v>
      </c>
      <c r="P347" s="1">
        <f t="shared" si="32"/>
        <v>44052</v>
      </c>
      <c r="Q347">
        <f t="shared" si="34"/>
        <v>32</v>
      </c>
      <c r="R347" t="e">
        <f>VLOOKUP(P347,'Rendkívüli helyettesítés'!$B$14:$C$193,2,FALSE)</f>
        <v>#N/A</v>
      </c>
      <c r="S347">
        <f t="shared" si="35"/>
        <v>0</v>
      </c>
      <c r="T347">
        <f t="shared" si="33"/>
        <v>7</v>
      </c>
    </row>
    <row r="348" spans="15:20" x14ac:dyDescent="0.25">
      <c r="O348" t="str">
        <f t="shared" si="31"/>
        <v>331</v>
      </c>
      <c r="P348" s="1">
        <f t="shared" si="32"/>
        <v>44053</v>
      </c>
      <c r="Q348">
        <f t="shared" si="34"/>
        <v>33</v>
      </c>
      <c r="R348" t="e">
        <f>VLOOKUP(P348,'Rendkívüli helyettesítés'!$B$14:$C$193,2,FALSE)</f>
        <v>#N/A</v>
      </c>
      <c r="S348">
        <f t="shared" si="35"/>
        <v>0</v>
      </c>
      <c r="T348">
        <f t="shared" si="33"/>
        <v>1</v>
      </c>
    </row>
    <row r="349" spans="15:20" x14ac:dyDescent="0.25">
      <c r="O349" t="str">
        <f t="shared" si="31"/>
        <v>332</v>
      </c>
      <c r="P349" s="1">
        <f t="shared" si="32"/>
        <v>44054</v>
      </c>
      <c r="Q349">
        <f t="shared" si="34"/>
        <v>33</v>
      </c>
      <c r="R349" t="e">
        <f>VLOOKUP(P349,'Rendkívüli helyettesítés'!$B$14:$C$193,2,FALSE)</f>
        <v>#N/A</v>
      </c>
      <c r="S349">
        <f t="shared" si="35"/>
        <v>0</v>
      </c>
      <c r="T349">
        <f t="shared" si="33"/>
        <v>2</v>
      </c>
    </row>
    <row r="350" spans="15:20" x14ac:dyDescent="0.25">
      <c r="O350" t="str">
        <f t="shared" si="31"/>
        <v>333</v>
      </c>
      <c r="P350" s="1">
        <f t="shared" si="32"/>
        <v>44055</v>
      </c>
      <c r="Q350">
        <f t="shared" si="34"/>
        <v>33</v>
      </c>
      <c r="R350" t="e">
        <f>VLOOKUP(P350,'Rendkívüli helyettesítés'!$B$14:$C$193,2,FALSE)</f>
        <v>#N/A</v>
      </c>
      <c r="S350">
        <f t="shared" si="35"/>
        <v>0</v>
      </c>
      <c r="T350">
        <f t="shared" si="33"/>
        <v>3</v>
      </c>
    </row>
    <row r="351" spans="15:20" x14ac:dyDescent="0.25">
      <c r="O351" t="str">
        <f t="shared" si="31"/>
        <v>334</v>
      </c>
      <c r="P351" s="1">
        <f t="shared" si="32"/>
        <v>44056</v>
      </c>
      <c r="Q351">
        <f t="shared" si="34"/>
        <v>33</v>
      </c>
      <c r="R351" t="e">
        <f>VLOOKUP(P351,'Rendkívüli helyettesítés'!$B$14:$C$193,2,FALSE)</f>
        <v>#N/A</v>
      </c>
      <c r="S351">
        <f t="shared" si="35"/>
        <v>0</v>
      </c>
      <c r="T351">
        <f t="shared" si="33"/>
        <v>4</v>
      </c>
    </row>
    <row r="352" spans="15:20" x14ac:dyDescent="0.25">
      <c r="O352" t="str">
        <f t="shared" si="31"/>
        <v>335</v>
      </c>
      <c r="P352" s="1">
        <f t="shared" si="32"/>
        <v>44057</v>
      </c>
      <c r="Q352">
        <f t="shared" si="34"/>
        <v>33</v>
      </c>
      <c r="R352" t="e">
        <f>VLOOKUP(P352,'Rendkívüli helyettesítés'!$B$14:$C$193,2,FALSE)</f>
        <v>#N/A</v>
      </c>
      <c r="S352">
        <f t="shared" si="35"/>
        <v>0</v>
      </c>
      <c r="T352">
        <f t="shared" si="33"/>
        <v>5</v>
      </c>
    </row>
    <row r="353" spans="15:20" x14ac:dyDescent="0.25">
      <c r="O353" t="str">
        <f t="shared" si="31"/>
        <v>336</v>
      </c>
      <c r="P353" s="1">
        <f t="shared" si="32"/>
        <v>44058</v>
      </c>
      <c r="Q353">
        <f t="shared" si="34"/>
        <v>33</v>
      </c>
      <c r="R353" t="e">
        <f>VLOOKUP(P353,'Rendkívüli helyettesítés'!$B$14:$C$193,2,FALSE)</f>
        <v>#N/A</v>
      </c>
      <c r="S353">
        <f t="shared" si="35"/>
        <v>0</v>
      </c>
      <c r="T353">
        <f t="shared" si="33"/>
        <v>6</v>
      </c>
    </row>
    <row r="354" spans="15:20" x14ac:dyDescent="0.25">
      <c r="O354" t="str">
        <f t="shared" si="31"/>
        <v>337</v>
      </c>
      <c r="P354" s="1">
        <f t="shared" si="32"/>
        <v>44059</v>
      </c>
      <c r="Q354">
        <f t="shared" si="34"/>
        <v>33</v>
      </c>
      <c r="R354" t="e">
        <f>VLOOKUP(P354,'Rendkívüli helyettesítés'!$B$14:$C$193,2,FALSE)</f>
        <v>#N/A</v>
      </c>
      <c r="S354">
        <f t="shared" si="35"/>
        <v>0</v>
      </c>
      <c r="T354">
        <f t="shared" si="33"/>
        <v>7</v>
      </c>
    </row>
    <row r="355" spans="15:20" x14ac:dyDescent="0.25">
      <c r="O355" t="str">
        <f t="shared" si="31"/>
        <v>341</v>
      </c>
      <c r="P355" s="1">
        <f t="shared" si="32"/>
        <v>44060</v>
      </c>
      <c r="Q355">
        <f t="shared" si="34"/>
        <v>34</v>
      </c>
      <c r="R355" t="e">
        <f>VLOOKUP(P355,'Rendkívüli helyettesítés'!$B$14:$C$193,2,FALSE)</f>
        <v>#N/A</v>
      </c>
      <c r="S355">
        <f t="shared" si="35"/>
        <v>0</v>
      </c>
      <c r="T355">
        <f t="shared" si="33"/>
        <v>1</v>
      </c>
    </row>
    <row r="356" spans="15:20" x14ac:dyDescent="0.25">
      <c r="O356" t="str">
        <f t="shared" si="31"/>
        <v>342</v>
      </c>
      <c r="P356" s="1">
        <f t="shared" si="32"/>
        <v>44061</v>
      </c>
      <c r="Q356">
        <f t="shared" si="34"/>
        <v>34</v>
      </c>
      <c r="R356" t="e">
        <f>VLOOKUP(P356,'Rendkívüli helyettesítés'!$B$14:$C$193,2,FALSE)</f>
        <v>#N/A</v>
      </c>
      <c r="S356">
        <f t="shared" si="35"/>
        <v>0</v>
      </c>
      <c r="T356">
        <f t="shared" si="33"/>
        <v>2</v>
      </c>
    </row>
    <row r="357" spans="15:20" x14ac:dyDescent="0.25">
      <c r="O357" t="str">
        <f t="shared" si="31"/>
        <v>343</v>
      </c>
      <c r="P357" s="1">
        <f t="shared" si="32"/>
        <v>44062</v>
      </c>
      <c r="Q357">
        <f t="shared" si="34"/>
        <v>34</v>
      </c>
      <c r="R357" t="e">
        <f>VLOOKUP(P357,'Rendkívüli helyettesítés'!$B$14:$C$193,2,FALSE)</f>
        <v>#N/A</v>
      </c>
      <c r="S357">
        <f t="shared" si="35"/>
        <v>0</v>
      </c>
      <c r="T357">
        <f t="shared" si="33"/>
        <v>3</v>
      </c>
    </row>
    <row r="358" spans="15:20" x14ac:dyDescent="0.25">
      <c r="O358" t="str">
        <f t="shared" si="31"/>
        <v>344</v>
      </c>
      <c r="P358" s="1">
        <f t="shared" si="32"/>
        <v>44063</v>
      </c>
      <c r="Q358">
        <f t="shared" si="34"/>
        <v>34</v>
      </c>
      <c r="R358" t="e">
        <f>VLOOKUP(P358,'Rendkívüli helyettesítés'!$B$14:$C$193,2,FALSE)</f>
        <v>#N/A</v>
      </c>
      <c r="S358">
        <f t="shared" si="35"/>
        <v>0</v>
      </c>
      <c r="T358">
        <f t="shared" si="33"/>
        <v>4</v>
      </c>
    </row>
    <row r="359" spans="15:20" x14ac:dyDescent="0.25">
      <c r="O359" t="str">
        <f t="shared" si="31"/>
        <v>345</v>
      </c>
      <c r="P359" s="1">
        <f t="shared" si="32"/>
        <v>44064</v>
      </c>
      <c r="Q359">
        <f t="shared" si="34"/>
        <v>34</v>
      </c>
      <c r="R359" t="e">
        <f>VLOOKUP(P359,'Rendkívüli helyettesítés'!$B$14:$C$193,2,FALSE)</f>
        <v>#N/A</v>
      </c>
      <c r="S359">
        <f t="shared" si="35"/>
        <v>0</v>
      </c>
      <c r="T359">
        <f t="shared" si="33"/>
        <v>5</v>
      </c>
    </row>
    <row r="360" spans="15:20" x14ac:dyDescent="0.25">
      <c r="O360" t="str">
        <f t="shared" si="31"/>
        <v>346</v>
      </c>
      <c r="P360" s="1">
        <f t="shared" si="32"/>
        <v>44065</v>
      </c>
      <c r="Q360">
        <f t="shared" si="34"/>
        <v>34</v>
      </c>
      <c r="R360" t="e">
        <f>VLOOKUP(P360,'Rendkívüli helyettesítés'!$B$14:$C$193,2,FALSE)</f>
        <v>#N/A</v>
      </c>
      <c r="S360">
        <f t="shared" si="35"/>
        <v>0</v>
      </c>
      <c r="T360">
        <f t="shared" si="33"/>
        <v>6</v>
      </c>
    </row>
    <row r="361" spans="15:20" x14ac:dyDescent="0.25">
      <c r="O361" t="str">
        <f t="shared" si="31"/>
        <v>347</v>
      </c>
      <c r="P361" s="1">
        <f t="shared" si="32"/>
        <v>44066</v>
      </c>
      <c r="Q361">
        <f t="shared" si="34"/>
        <v>34</v>
      </c>
      <c r="R361" t="e">
        <f>VLOOKUP(P361,'Rendkívüli helyettesítés'!$B$14:$C$193,2,FALSE)</f>
        <v>#N/A</v>
      </c>
      <c r="S361">
        <f t="shared" si="35"/>
        <v>0</v>
      </c>
      <c r="T361">
        <f t="shared" si="33"/>
        <v>7</v>
      </c>
    </row>
    <row r="362" spans="15:20" x14ac:dyDescent="0.25">
      <c r="O362" t="str">
        <f t="shared" si="31"/>
        <v>351</v>
      </c>
      <c r="P362" s="1">
        <f t="shared" si="32"/>
        <v>44067</v>
      </c>
      <c r="Q362">
        <f t="shared" si="34"/>
        <v>35</v>
      </c>
      <c r="R362" t="e">
        <f>VLOOKUP(P362,'Rendkívüli helyettesítés'!$B$14:$C$193,2,FALSE)</f>
        <v>#N/A</v>
      </c>
      <c r="S362">
        <f t="shared" si="35"/>
        <v>0</v>
      </c>
      <c r="T362">
        <f t="shared" si="33"/>
        <v>1</v>
      </c>
    </row>
    <row r="363" spans="15:20" x14ac:dyDescent="0.25">
      <c r="O363" t="str">
        <f t="shared" si="31"/>
        <v>352</v>
      </c>
      <c r="P363" s="1">
        <f t="shared" si="32"/>
        <v>44068</v>
      </c>
      <c r="Q363">
        <f t="shared" si="34"/>
        <v>35</v>
      </c>
      <c r="R363" t="e">
        <f>VLOOKUP(P363,'Rendkívüli helyettesítés'!$B$14:$C$193,2,FALSE)</f>
        <v>#N/A</v>
      </c>
      <c r="S363">
        <f t="shared" si="35"/>
        <v>0</v>
      </c>
      <c r="T363">
        <f t="shared" si="33"/>
        <v>2</v>
      </c>
    </row>
    <row r="364" spans="15:20" x14ac:dyDescent="0.25">
      <c r="O364" t="str">
        <f t="shared" si="31"/>
        <v>353</v>
      </c>
      <c r="P364" s="1">
        <f t="shared" si="32"/>
        <v>44069</v>
      </c>
      <c r="Q364">
        <f t="shared" si="34"/>
        <v>35</v>
      </c>
      <c r="R364" t="e">
        <f>VLOOKUP(P364,'Rendkívüli helyettesítés'!$B$14:$C$193,2,FALSE)</f>
        <v>#N/A</v>
      </c>
      <c r="S364">
        <f t="shared" si="35"/>
        <v>0</v>
      </c>
      <c r="T364">
        <f t="shared" si="33"/>
        <v>3</v>
      </c>
    </row>
    <row r="365" spans="15:20" x14ac:dyDescent="0.25">
      <c r="O365" t="str">
        <f t="shared" si="31"/>
        <v>354</v>
      </c>
      <c r="P365" s="1">
        <f t="shared" si="32"/>
        <v>44070</v>
      </c>
      <c r="Q365">
        <f t="shared" si="34"/>
        <v>35</v>
      </c>
      <c r="R365" t="e">
        <f>VLOOKUP(P365,'Rendkívüli helyettesítés'!$B$14:$C$193,2,FALSE)</f>
        <v>#N/A</v>
      </c>
      <c r="S365">
        <f t="shared" si="35"/>
        <v>0</v>
      </c>
      <c r="T365">
        <f t="shared" si="33"/>
        <v>4</v>
      </c>
    </row>
    <row r="366" spans="15:20" x14ac:dyDescent="0.25">
      <c r="O366" t="str">
        <f t="shared" si="31"/>
        <v>355</v>
      </c>
      <c r="P366" s="1">
        <f t="shared" si="32"/>
        <v>44071</v>
      </c>
      <c r="Q366">
        <f t="shared" si="34"/>
        <v>35</v>
      </c>
      <c r="R366" t="e">
        <f>VLOOKUP(P366,'Rendkívüli helyettesítés'!$B$14:$C$193,2,FALSE)</f>
        <v>#N/A</v>
      </c>
      <c r="S366">
        <f t="shared" si="35"/>
        <v>0</v>
      </c>
      <c r="T366">
        <f t="shared" si="33"/>
        <v>5</v>
      </c>
    </row>
    <row r="367" spans="15:20" x14ac:dyDescent="0.25">
      <c r="O367" t="str">
        <f t="shared" si="31"/>
        <v>356</v>
      </c>
      <c r="P367" s="1">
        <f t="shared" si="32"/>
        <v>44072</v>
      </c>
      <c r="Q367">
        <f t="shared" si="34"/>
        <v>35</v>
      </c>
      <c r="R367" t="e">
        <f>VLOOKUP(P367,'Rendkívüli helyettesítés'!$B$14:$C$193,2,FALSE)</f>
        <v>#N/A</v>
      </c>
      <c r="S367">
        <f t="shared" si="35"/>
        <v>0</v>
      </c>
      <c r="T367">
        <f t="shared" si="33"/>
        <v>6</v>
      </c>
    </row>
    <row r="368" spans="15:20" x14ac:dyDescent="0.25">
      <c r="O368" t="str">
        <f t="shared" si="31"/>
        <v>357</v>
      </c>
      <c r="P368" s="1">
        <f t="shared" si="32"/>
        <v>44073</v>
      </c>
      <c r="Q368">
        <f t="shared" si="34"/>
        <v>35</v>
      </c>
      <c r="R368" t="e">
        <f>VLOOKUP(P368,'Rendkívüli helyettesítés'!$B$14:$C$193,2,FALSE)</f>
        <v>#N/A</v>
      </c>
      <c r="S368">
        <f t="shared" si="35"/>
        <v>0</v>
      </c>
      <c r="T368">
        <f t="shared" si="33"/>
        <v>7</v>
      </c>
    </row>
    <row r="369" spans="15:20" x14ac:dyDescent="0.25">
      <c r="O369" t="str">
        <f>CONCATENATE(Q369,T369)</f>
        <v>361</v>
      </c>
      <c r="P369" s="1">
        <f>P368+1</f>
        <v>44074</v>
      </c>
      <c r="Q369">
        <f t="shared" si="34"/>
        <v>36</v>
      </c>
      <c r="R369" t="e">
        <f>VLOOKUP(P369,'Rendkívüli helyettesítés'!$B$14:$C$193,2,FALSE)</f>
        <v>#N/A</v>
      </c>
      <c r="S369">
        <f t="shared" si="35"/>
        <v>0</v>
      </c>
      <c r="T369">
        <f>WEEKDAY(P369,2)</f>
        <v>1</v>
      </c>
    </row>
    <row r="370" spans="15:20" x14ac:dyDescent="0.25">
      <c r="P370" s="1"/>
    </row>
    <row r="371" spans="15:20" x14ac:dyDescent="0.25">
      <c r="P371" s="1"/>
    </row>
    <row r="372" spans="15:20" x14ac:dyDescent="0.25">
      <c r="P372" s="1"/>
    </row>
    <row r="373" spans="15:20" x14ac:dyDescent="0.25">
      <c r="P373" s="1"/>
    </row>
    <row r="374" spans="15:20" x14ac:dyDescent="0.25">
      <c r="P374" s="1"/>
    </row>
    <row r="375" spans="15:20" x14ac:dyDescent="0.25">
      <c r="P375" s="1"/>
    </row>
    <row r="376" spans="15:20" x14ac:dyDescent="0.25">
      <c r="P376" s="1"/>
    </row>
    <row r="377" spans="15:20" x14ac:dyDescent="0.25">
      <c r="P377" s="1"/>
    </row>
    <row r="378" spans="15:20" x14ac:dyDescent="0.25">
      <c r="P378" s="1"/>
    </row>
    <row r="379" spans="15:20" x14ac:dyDescent="0.25">
      <c r="P379" s="1"/>
    </row>
    <row r="380" spans="15:20" x14ac:dyDescent="0.25">
      <c r="P380" s="1"/>
    </row>
    <row r="381" spans="15:20" x14ac:dyDescent="0.25">
      <c r="P381" s="1"/>
    </row>
    <row r="382" spans="15:20" x14ac:dyDescent="0.25">
      <c r="P382" s="1"/>
    </row>
    <row r="383" spans="15:20" x14ac:dyDescent="0.25">
      <c r="P383" s="1"/>
    </row>
    <row r="384" spans="15:20" x14ac:dyDescent="0.25">
      <c r="P384" s="1"/>
    </row>
    <row r="385" spans="16:16" x14ac:dyDescent="0.25">
      <c r="P385" s="1"/>
    </row>
    <row r="386" spans="16:16" x14ac:dyDescent="0.25">
      <c r="P386" s="1"/>
    </row>
    <row r="387" spans="16:16" x14ac:dyDescent="0.25">
      <c r="P387" s="1"/>
    </row>
    <row r="388" spans="16:16" x14ac:dyDescent="0.25">
      <c r="P388" s="1"/>
    </row>
    <row r="389" spans="16:16" x14ac:dyDescent="0.25">
      <c r="P389" s="1"/>
    </row>
    <row r="390" spans="16:16" x14ac:dyDescent="0.25">
      <c r="P390" s="1"/>
    </row>
    <row r="391" spans="16:16" x14ac:dyDescent="0.25">
      <c r="P391" s="1"/>
    </row>
    <row r="392" spans="16:16" x14ac:dyDescent="0.25">
      <c r="P392" s="1"/>
    </row>
    <row r="393" spans="16:16" x14ac:dyDescent="0.25">
      <c r="P393" s="1"/>
    </row>
    <row r="394" spans="16:16" x14ac:dyDescent="0.25">
      <c r="P394" s="1"/>
    </row>
    <row r="395" spans="16:16" x14ac:dyDescent="0.25">
      <c r="P395" s="1"/>
    </row>
    <row r="396" spans="16:16" x14ac:dyDescent="0.25">
      <c r="P396" s="1"/>
    </row>
    <row r="397" spans="16:16" x14ac:dyDescent="0.25">
      <c r="P397" s="1"/>
    </row>
    <row r="398" spans="16:16" x14ac:dyDescent="0.25">
      <c r="P398" s="1"/>
    </row>
    <row r="399" spans="16:16" x14ac:dyDescent="0.25">
      <c r="P399" s="1"/>
    </row>
    <row r="400" spans="16:16" x14ac:dyDescent="0.25">
      <c r="P400" s="1"/>
    </row>
    <row r="401" spans="16:16" x14ac:dyDescent="0.25">
      <c r="P401" s="1"/>
    </row>
    <row r="402" spans="16:16" x14ac:dyDescent="0.25">
      <c r="P402" s="1"/>
    </row>
    <row r="403" spans="16:16" x14ac:dyDescent="0.25">
      <c r="P403" s="1"/>
    </row>
    <row r="404" spans="16:16" x14ac:dyDescent="0.25">
      <c r="P404" s="1"/>
    </row>
    <row r="405" spans="16:16" x14ac:dyDescent="0.25">
      <c r="P405" s="1"/>
    </row>
    <row r="406" spans="16:16" x14ac:dyDescent="0.25">
      <c r="P406" s="1"/>
    </row>
    <row r="407" spans="16:16" x14ac:dyDescent="0.25">
      <c r="P407" s="1"/>
    </row>
    <row r="408" spans="16:16" x14ac:dyDescent="0.25">
      <c r="P408" s="1"/>
    </row>
    <row r="409" spans="16:16" x14ac:dyDescent="0.25">
      <c r="P409" s="1"/>
    </row>
    <row r="410" spans="16:16" x14ac:dyDescent="0.25">
      <c r="P410" s="1"/>
    </row>
    <row r="411" spans="16:16" x14ac:dyDescent="0.25">
      <c r="P411" s="1"/>
    </row>
    <row r="412" spans="16:16" x14ac:dyDescent="0.25">
      <c r="P412" s="1"/>
    </row>
    <row r="413" spans="16:16" x14ac:dyDescent="0.25">
      <c r="P413" s="1"/>
    </row>
    <row r="414" spans="16:16" x14ac:dyDescent="0.25">
      <c r="P414" s="1"/>
    </row>
    <row r="415" spans="16:16" x14ac:dyDescent="0.25">
      <c r="P415" s="1"/>
    </row>
    <row r="416" spans="16:16" x14ac:dyDescent="0.25">
      <c r="P416" s="1"/>
    </row>
    <row r="417" spans="16:16" x14ac:dyDescent="0.25">
      <c r="P417" s="1"/>
    </row>
    <row r="418" spans="16:16" x14ac:dyDescent="0.25">
      <c r="P418" s="1"/>
    </row>
    <row r="419" spans="16:16" x14ac:dyDescent="0.25">
      <c r="P419" s="1"/>
    </row>
    <row r="420" spans="16:16" x14ac:dyDescent="0.25">
      <c r="P420" s="1"/>
    </row>
    <row r="421" spans="16:16" x14ac:dyDescent="0.25">
      <c r="P421" s="1"/>
    </row>
    <row r="422" spans="16:16" x14ac:dyDescent="0.25">
      <c r="P422" s="1"/>
    </row>
    <row r="423" spans="16:16" x14ac:dyDescent="0.25">
      <c r="P423" s="1"/>
    </row>
    <row r="424" spans="16:16" x14ac:dyDescent="0.25">
      <c r="P424" s="1"/>
    </row>
    <row r="425" spans="16:16" x14ac:dyDescent="0.25">
      <c r="P425" s="1"/>
    </row>
    <row r="426" spans="16:16" x14ac:dyDescent="0.25">
      <c r="P426" s="1"/>
    </row>
    <row r="427" spans="16:16" x14ac:dyDescent="0.25">
      <c r="P427" s="1"/>
    </row>
    <row r="428" spans="16:16" x14ac:dyDescent="0.25">
      <c r="P428" s="1"/>
    </row>
    <row r="429" spans="16:16" x14ac:dyDescent="0.25">
      <c r="P429" s="1"/>
    </row>
    <row r="430" spans="16:16" x14ac:dyDescent="0.25">
      <c r="P430" s="1"/>
    </row>
    <row r="431" spans="16:16" x14ac:dyDescent="0.25">
      <c r="P431" s="1"/>
    </row>
    <row r="432" spans="16:16" x14ac:dyDescent="0.25">
      <c r="P432" s="1"/>
    </row>
    <row r="433" spans="16:16" x14ac:dyDescent="0.25">
      <c r="P433" s="1"/>
    </row>
    <row r="434" spans="16:16" x14ac:dyDescent="0.25">
      <c r="P434" s="1"/>
    </row>
    <row r="435" spans="16:16" x14ac:dyDescent="0.25">
      <c r="P435" s="1"/>
    </row>
    <row r="436" spans="16:16" x14ac:dyDescent="0.25">
      <c r="P436" s="1"/>
    </row>
    <row r="437" spans="16:16" x14ac:dyDescent="0.25">
      <c r="P437" s="1"/>
    </row>
    <row r="438" spans="16:16" x14ac:dyDescent="0.25">
      <c r="P438" s="1"/>
    </row>
    <row r="439" spans="16:16" x14ac:dyDescent="0.25">
      <c r="P439" s="1"/>
    </row>
    <row r="440" spans="16:16" x14ac:dyDescent="0.25">
      <c r="P440" s="1"/>
    </row>
    <row r="441" spans="16:16" x14ac:dyDescent="0.25">
      <c r="P441" s="1"/>
    </row>
    <row r="442" spans="16:16" x14ac:dyDescent="0.25">
      <c r="P442" s="1"/>
    </row>
    <row r="443" spans="16:16" x14ac:dyDescent="0.25">
      <c r="P443" s="1"/>
    </row>
    <row r="444" spans="16:16" x14ac:dyDescent="0.25">
      <c r="P444" s="1"/>
    </row>
    <row r="445" spans="16:16" x14ac:dyDescent="0.25">
      <c r="P445" s="1"/>
    </row>
    <row r="446" spans="16:16" x14ac:dyDescent="0.25">
      <c r="P446" s="1"/>
    </row>
    <row r="447" spans="16:16" x14ac:dyDescent="0.25">
      <c r="P447" s="1"/>
    </row>
    <row r="448" spans="16:16" x14ac:dyDescent="0.25">
      <c r="P448" s="1"/>
    </row>
    <row r="449" spans="16:16" x14ac:dyDescent="0.25">
      <c r="P449" s="1"/>
    </row>
    <row r="450" spans="16:16" x14ac:dyDescent="0.25">
      <c r="P450" s="1"/>
    </row>
    <row r="451" spans="16:16" x14ac:dyDescent="0.25">
      <c r="P451" s="1"/>
    </row>
    <row r="452" spans="16:16" x14ac:dyDescent="0.25">
      <c r="P452" s="1"/>
    </row>
    <row r="453" spans="16:16" x14ac:dyDescent="0.25">
      <c r="P453" s="1"/>
    </row>
    <row r="454" spans="16:16" x14ac:dyDescent="0.25">
      <c r="P454" s="1"/>
    </row>
    <row r="455" spans="16:16" x14ac:dyDescent="0.25">
      <c r="P455" s="1"/>
    </row>
    <row r="456" spans="16:16" x14ac:dyDescent="0.25">
      <c r="P456" s="1"/>
    </row>
    <row r="457" spans="16:16" x14ac:dyDescent="0.25">
      <c r="P457" s="1"/>
    </row>
    <row r="458" spans="16:16" x14ac:dyDescent="0.25">
      <c r="P458" s="1"/>
    </row>
  </sheetData>
  <sheetProtection algorithmName="SHA-512" hashValue="xVW8+b1Q12/ZpIHQq+/H6Q7j5xozYAWCR4j76ZCIGftSctOBBnaO9Wrmy/njsWTdukvrRpSGbpIm2qZbbDXIHA==" saltValue="SVaLM1xeFLACMUvjKiwNo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Rendkívüli helyettesítés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Hőzső Csaba</cp:lastModifiedBy>
  <dcterms:created xsi:type="dcterms:W3CDTF">2019-08-26T16:44:51Z</dcterms:created>
  <dcterms:modified xsi:type="dcterms:W3CDTF">2019-09-10T05:41:41Z</dcterms:modified>
</cp:coreProperties>
</file>